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01-15-06"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4" i="1" l="1"/>
  <c r="O254" i="1" s="1"/>
  <c r="R253" i="1" s="1"/>
  <c r="O253" i="1" s="1"/>
  <c r="Q253" i="1"/>
  <c r="I253" i="1" s="1"/>
  <c r="I249" i="1"/>
  <c r="O249" i="1" s="1"/>
  <c r="I245" i="1"/>
  <c r="O245" i="1" s="1"/>
  <c r="I241" i="1"/>
  <c r="O241" i="1" s="1"/>
  <c r="R240" i="1" s="1"/>
  <c r="O240" i="1" s="1"/>
  <c r="I236" i="1"/>
  <c r="O236" i="1" s="1"/>
  <c r="I232" i="1"/>
  <c r="O232" i="1" s="1"/>
  <c r="O228" i="1"/>
  <c r="I228" i="1"/>
  <c r="I224" i="1"/>
  <c r="O224" i="1" s="1"/>
  <c r="I220" i="1"/>
  <c r="O220" i="1" s="1"/>
  <c r="I216" i="1"/>
  <c r="O216" i="1" s="1"/>
  <c r="O212" i="1"/>
  <c r="R211" i="1" s="1"/>
  <c r="O211" i="1" s="1"/>
  <c r="I212" i="1"/>
  <c r="Q211" i="1"/>
  <c r="I211" i="1" s="1"/>
  <c r="I207" i="1"/>
  <c r="O207" i="1" s="1"/>
  <c r="O203" i="1"/>
  <c r="I203" i="1"/>
  <c r="Q202" i="1"/>
  <c r="I202" i="1" s="1"/>
  <c r="I198" i="1"/>
  <c r="O198" i="1" s="1"/>
  <c r="O194" i="1"/>
  <c r="I194" i="1"/>
  <c r="I190" i="1"/>
  <c r="O190" i="1" s="1"/>
  <c r="I186" i="1"/>
  <c r="O186" i="1" s="1"/>
  <c r="I182" i="1"/>
  <c r="O182" i="1" s="1"/>
  <c r="I177" i="1"/>
  <c r="O177" i="1" s="1"/>
  <c r="I173" i="1"/>
  <c r="O173" i="1" s="1"/>
  <c r="O169" i="1"/>
  <c r="I169" i="1"/>
  <c r="I165" i="1"/>
  <c r="O165" i="1" s="1"/>
  <c r="I161" i="1"/>
  <c r="O161" i="1" s="1"/>
  <c r="I157" i="1"/>
  <c r="O157" i="1" s="1"/>
  <c r="O153" i="1"/>
  <c r="I153" i="1"/>
  <c r="I149" i="1"/>
  <c r="Q144" i="1" s="1"/>
  <c r="I144" i="1" s="1"/>
  <c r="I145" i="1"/>
  <c r="O145" i="1" s="1"/>
  <c r="I140" i="1"/>
  <c r="O140" i="1" s="1"/>
  <c r="I136" i="1"/>
  <c r="O136" i="1" s="1"/>
  <c r="I132" i="1"/>
  <c r="O132" i="1" s="1"/>
  <c r="O128" i="1"/>
  <c r="I128" i="1"/>
  <c r="I124" i="1"/>
  <c r="O124" i="1" s="1"/>
  <c r="I120" i="1"/>
  <c r="O120" i="1" s="1"/>
  <c r="I116" i="1"/>
  <c r="O116" i="1" s="1"/>
  <c r="O112" i="1"/>
  <c r="I112" i="1"/>
  <c r="I108" i="1"/>
  <c r="O108" i="1" s="1"/>
  <c r="I104" i="1"/>
  <c r="O104" i="1" s="1"/>
  <c r="I100" i="1"/>
  <c r="O100" i="1" s="1"/>
  <c r="O96" i="1"/>
  <c r="I96" i="1"/>
  <c r="I92" i="1"/>
  <c r="O92" i="1" s="1"/>
  <c r="I88" i="1"/>
  <c r="O88" i="1" s="1"/>
  <c r="I84" i="1"/>
  <c r="O84" i="1" s="1"/>
  <c r="O80" i="1"/>
  <c r="I80" i="1"/>
  <c r="I76" i="1"/>
  <c r="O76" i="1" s="1"/>
  <c r="I72" i="1"/>
  <c r="O72" i="1" s="1"/>
  <c r="I68" i="1"/>
  <c r="O68" i="1" s="1"/>
  <c r="O64" i="1"/>
  <c r="I64" i="1"/>
  <c r="I60" i="1"/>
  <c r="O60" i="1" s="1"/>
  <c r="I56" i="1"/>
  <c r="O56" i="1" s="1"/>
  <c r="I52" i="1"/>
  <c r="O52" i="1" s="1"/>
  <c r="O48" i="1"/>
  <c r="I48" i="1"/>
  <c r="Q47" i="1"/>
  <c r="I47" i="1" s="1"/>
  <c r="I43" i="1"/>
  <c r="O43" i="1" s="1"/>
  <c r="O39" i="1"/>
  <c r="I39" i="1"/>
  <c r="I35" i="1"/>
  <c r="O35" i="1" s="1"/>
  <c r="I31" i="1"/>
  <c r="O31" i="1" s="1"/>
  <c r="I27" i="1"/>
  <c r="O27" i="1" s="1"/>
  <c r="O23" i="1"/>
  <c r="I23" i="1"/>
  <c r="Q22" i="1"/>
  <c r="I22" i="1" s="1"/>
  <c r="I18" i="1"/>
  <c r="O18" i="1" s="1"/>
  <c r="O14" i="1"/>
  <c r="I14" i="1"/>
  <c r="I10" i="1"/>
  <c r="Q9" i="1" s="1"/>
  <c r="I9" i="1" s="1"/>
  <c r="R22" i="1" l="1"/>
  <c r="O22" i="1" s="1"/>
  <c r="R47" i="1"/>
  <c r="O47" i="1" s="1"/>
  <c r="R181" i="1"/>
  <c r="O181" i="1" s="1"/>
  <c r="R202" i="1"/>
  <c r="O202" i="1" s="1"/>
  <c r="O10" i="1"/>
  <c r="R9" i="1" s="1"/>
  <c r="O9" i="1" s="1"/>
  <c r="O149" i="1"/>
  <c r="R144" i="1" s="1"/>
  <c r="O144" i="1" s="1"/>
  <c r="Q181" i="1"/>
  <c r="I181" i="1" s="1"/>
  <c r="I3" i="1" s="1"/>
  <c r="Q240" i="1"/>
  <c r="I240" i="1" s="1"/>
  <c r="O2" i="1" l="1"/>
</calcChain>
</file>

<file path=xl/sharedStrings.xml><?xml version="1.0" encoding="utf-8"?>
<sst xmlns="http://schemas.openxmlformats.org/spreadsheetml/2006/main" count="850" uniqueCount="321">
  <si>
    <t>ASPE10</t>
  </si>
  <si>
    <t>Firma: SUDOP BRNO, spol. s r.o.</t>
  </si>
  <si>
    <t>3</t>
  </si>
  <si>
    <t>Soupis prací objektu</t>
  </si>
  <si>
    <t>S</t>
  </si>
  <si>
    <t xml:space="preserve">Stavba: </t>
  </si>
  <si>
    <t>20047</t>
  </si>
  <si>
    <t>Zvýšení trakčního výkonu TNS Čebín "_SOUPIS_PRACI"</t>
  </si>
  <si>
    <t>SO 01-15-06</t>
  </si>
  <si>
    <t>0,00</t>
  </si>
  <si>
    <t>2</t>
  </si>
  <si>
    <t>O</t>
  </si>
  <si>
    <t>Objekt:</t>
  </si>
  <si>
    <t>D.2.2</t>
  </si>
  <si>
    <t>Pozemní objekty</t>
  </si>
  <si>
    <t>15,00</t>
  </si>
  <si>
    <t>O1</t>
  </si>
  <si>
    <t>Rozpočet:</t>
  </si>
  <si>
    <t>TNS Čebín, oplocení</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</si>
  <si>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</si>
  <si>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</si>
  <si>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</si>
  <si>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</si>
  <si>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</si>
  <si>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</si>
  <si>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</si>
  <si>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</si>
  <si>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</si>
  <si>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</si>
  <si>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</si>
  <si>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</si>
  <si>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</si>
  <si>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</si>
  <si>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</si>
  <si>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</si>
  <si>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</si>
  <si>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</si>
  <si>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</si>
  <si>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</si>
  <si>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</si>
  <si>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132251253</t>
  </si>
  <si>
    <t>90</t>
  </si>
  <si>
    <t>Hloubení rýh nezapažených š do 2000 mm v hornině třídy těžitelnosti I, skupiny 3 objem do 100 m3 strojně</t>
  </si>
  <si>
    <t>M3</t>
  </si>
  <si>
    <t>PP</t>
  </si>
  <si>
    <t>Hloubení nezapažených rýh šířky přes 800 do 2 000 mm strojně s urovnáním dna do předepsaného profilu a spádu v hornině třídy těžitelnosti I skupiny 3 přes 50 do 100 m3</t>
  </si>
  <si>
    <t>VV</t>
  </si>
  <si>
    <t>Viz PD D.2.2.1_SO 01-15-06_01-10 
Zemní práce - rýhy (dl * š * v) 
Z1 
(6.00+0.60*2)*(0.90+0.60*2)*1.40=21,168 [A] 
Z2 
(5.00+0.60*2)*(0.90+0.60*2)*1.40=18,228 [B] 
Celkem: A+B=39,396 [C]</t>
  </si>
  <si>
    <t>TS</t>
  </si>
  <si>
    <t>1. V cenách jsou započteny i náklady na případné nutné přemístění výkopku ve výkopišti na vzdálenost do 3 m a na přehození výkopku na přilehlém terénu na vzdálenost do 3 m od osy rýhy nebo naložení na dopravní prostředek.</t>
  </si>
  <si>
    <t>133251101</t>
  </si>
  <si>
    <t>Hloubení šachet nezapažených v hornině třídy těžitelnosti I, skupiny 3 objem do 20 m3</t>
  </si>
  <si>
    <t>Hloubení nezapažených šachet strojně v hornině třídy těžitelnosti I skupiny 3 do 20 m3</t>
  </si>
  <si>
    <t>Viz PD D.2.2.1_SO 01-15-06_01-10 
Zemní práce - šachty (dl * š * v * p) 
Z3 
(0.30*0.30)*1.00*20=1,800 [A] 
(0.50*0.30)*1.00*8=1,200 [B] 
Z4 
(0.30*0.30)*1.00*60=5,400 [C] 
(0.50*0.30)*1.00*20=3,000 [D] 
Z5 
(0.30*0.30)*1.00*5=0,450 [E] 
(0.50*0.30)*1.00*4=0,600 [F] 
provizorní oplocení 
(0.40*0.40)*1.00*52=8,320 [G] 
Celkem: A+B+C+D+E+F+G=20,770 [H]</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</si>
  <si>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</si>
  <si>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174101101</t>
  </si>
  <si>
    <t>Zásyp jam, šachet rýh nebo kolem objektů sypaninou se zhutněním</t>
  </si>
  <si>
    <t>Zásyp sypaninou z jakékoliv horniny strojně s uložením výkopku ve vrstvách se zhutněním jam, šachet, rýh nebo kolem objektů v těchto vykopávkách</t>
  </si>
  <si>
    <t>Viz PD D.2.2.1_SO 01-15-06_01-10 
Zemní práce - obsyp (předpokládaný obj) 
Z1 
(6.00+0.60*2)*(0.90+0.60*2)*1.40=21,168 [A] 
Z2 
(5.00+0.60*2)*(0.90+0.60*2)*1.40=18,228 [B] 
- základové pasy (obj) 
-(3.651)=-3,651 [C] 
Celkem: A+B+C=35,745 [D]</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</si>
  <si>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</si>
  <si>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</si>
  <si>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7</t>
  </si>
  <si>
    <t>274321511</t>
  </si>
  <si>
    <t>Základové pasy ze ŽB bez zvýšených nároků na prostředí tř. C 25/30</t>
  </si>
  <si>
    <t>Základy z betonu železového (bez výztuže) pasy z betonu bez zvláštních nároků na prostředí tř. C 25/30</t>
  </si>
  <si>
    <t>Viz PD D.2.3.2_SO 09-33-01_01-10 
Základy - pasy, podklad (dl * š * v) 
Z1 
(2.00+0.90)*0.90*0.50=1,305 [A] 
(3.07)*0.50*0.50=0,768 [B] 
Z2 
(0.90+0.90)*0.90*0.50=0,810 [C] 
(3.07)*0.50*0.50=0,768 [D] 
Celkem: A+B+C+D=3,651 [E]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</si>
  <si>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</si>
  <si>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8</t>
  </si>
  <si>
    <t>274351121</t>
  </si>
  <si>
    <t>Zřízení bednění základových pasů rovného</t>
  </si>
  <si>
    <t>m2</t>
  </si>
  <si>
    <t>Bednění základů pasů rovné zřízení</t>
  </si>
  <si>
    <t>Viz PD D.2.3.2_SO 09-33-01_01-10 
Základy - pasy, bednění (dl * v) 
Z1 
(2.00+3.07+0.90+0.90)*0.60*2=8,244 [A] 
Z2 
(0.90+3.07+0.90+0.90)*0.60*2=6,924 [B] 
Celkem: A+B=15,168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</si>
  <si>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</si>
  <si>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</si>
  <si>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</si>
  <si>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</si>
  <si>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
  </si>
  <si>
    <t>274361821</t>
  </si>
  <si>
    <t>Výztuž základových pásů betonářskou ocelí 10 505 (R)</t>
  </si>
  <si>
    <t>T</t>
  </si>
  <si>
    <t>Výztuž základů pasů z betonářské oceli 10 505 (R) nebo BSt 500</t>
  </si>
  <si>
    <t>Viz PD D.2.3.2_SO 09-33-01_01-10 
Základy - pasy, výztuž (m) 
Z1; Z2 
((41.21)+(35.35))*1.1/1000=0,084 [A] 
Celkem: A=0,084 [B]</t>
  </si>
  <si>
    <t>1. Ceny platí pro desky rovné, snáběhy, hřibové nebo upnuté do žeber včetně výztuže těchto žeber.</t>
  </si>
  <si>
    <t>11</t>
  </si>
  <si>
    <t>274362021</t>
  </si>
  <si>
    <t>Výztuž základových pásů svařovanými sítěmi Kari</t>
  </si>
  <si>
    <t>Výztuž základů pasů ze svařovaných sítí z drátů typu KARI</t>
  </si>
  <si>
    <t>Viz PD D.2.3.2_SO 09-33-01_01-10 
Základy - pasy, výztuž (pl * m) (m = 7,90 kg/m2) 
Z1; Z2 
((0.81+2.16)+(1.62))*7.90*1.2/1000=0,044 [A] 
Celkem: A=0,044 [B]</t>
  </si>
  <si>
    <t>12</t>
  </si>
  <si>
    <t>275313711</t>
  </si>
  <si>
    <t>Základové patky z betonu tř. C 20/25</t>
  </si>
  <si>
    <t>Základy z betonu prostého patky a bloky z betonu kamenem neprokládaného tř. C 20/25</t>
  </si>
  <si>
    <t>Viz PD D.2.2.1_SO 01-15-06_01-10 
Základy - patky (dl * š * v * p) 
provizorní oplocení 
(0.40*0.40)*1.00*52=8,320 [A] 
Celkem: A=8,320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</si>
  <si>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</si>
  <si>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Svislé a kompletní konstrukce</t>
  </si>
  <si>
    <t>15619100</t>
  </si>
  <si>
    <t>drát poplastovaný kruhový napínací 2,5/3,5mm</t>
  </si>
  <si>
    <t>m</t>
  </si>
  <si>
    <t>13</t>
  </si>
  <si>
    <t>31324816</t>
  </si>
  <si>
    <t>svařované plotové pletivo v rolích 25m výšky 2,00m průměr drátu 3mm rozměr oka 50x50mm povrchová úprava Pz a komaxit</t>
  </si>
  <si>
    <t>14</t>
  </si>
  <si>
    <t>31324817</t>
  </si>
  <si>
    <t>svařované plotové pletivo v rolích 25m výšky 2,50m průměr drátu 3mm rozměr oka 50x50mm povrchová úprava Pz a komaxit</t>
  </si>
  <si>
    <t>15</t>
  </si>
  <si>
    <t>338171121</t>
  </si>
  <si>
    <t>Osazování sloupků a vzpěr plotových ocelových v do 2,60 m se zalitím MC</t>
  </si>
  <si>
    <t>KUS</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</si>
  <si>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</si>
  <si>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</si>
  <si>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16</t>
  </si>
  <si>
    <t>348000P1</t>
  </si>
  <si>
    <t>D+M P1 plot vč. příčníků, krytek, spojovacích prvků a doplňků (dle PD)</t>
  </si>
  <si>
    <t>17</t>
  </si>
  <si>
    <t>348121211</t>
  </si>
  <si>
    <t>Osazení podhrabových desek délky do 2 m na ocelové plotové sloupky</t>
  </si>
  <si>
    <t>Osazení podhrabových desek na ocelové sloupky, délky desek do 2 m</t>
  </si>
  <si>
    <t>Viz PD D.2.3.2_SO 09-33-01_01-10 
Plot - podhrabová deska (p) 
P1 
110=110,000 [A] 
Celkem: A=110,000 [B]</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</si>
  <si>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</si>
  <si>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18</t>
  </si>
  <si>
    <t>348121221</t>
  </si>
  <si>
    <t>Osazení podhrabových desek délky do 3 m na ocelové plotové sloupky</t>
  </si>
  <si>
    <t>Osazení podhrabových desek na ocelové sloupky, délky desek přes 2 do 3 m</t>
  </si>
  <si>
    <t>Viz PD D.2.3.2_SO 09-33-01_01-10 
Plot - podhrabová deska (p) 
Z3 
19=19,000 [A] 
Celkem: A=19,000 [B]</t>
  </si>
  <si>
    <t>19</t>
  </si>
  <si>
    <t>348401130</t>
  </si>
  <si>
    <t>Montáž oplocení ze strojového pletiva s napínacími dráty výšky do 2,0 m</t>
  </si>
  <si>
    <t>Montáž oplocení z pletiva strojového s napínacími dráty přes 1,6 do 2,0 m</t>
  </si>
  <si>
    <t>Viz PD D.2.3.2_SO 09-33-01_01-10 
Plot - pletivo (dl) 
Z4 
210.00=210,000 [A] 
Z5 
15.00=15,000 [B] 
Celkem: A+B=225,000 [C]</t>
  </si>
  <si>
    <t>1. V cenách nejsou započteny náklady na dodávku pletiva a drátů, tyto se oceňují ve specifikaci.</t>
  </si>
  <si>
    <t>20</t>
  </si>
  <si>
    <t>348401140</t>
  </si>
  <si>
    <t>Montáž oplocení ze strojového pletiva s napínacími dráty výšky do 4,0 m</t>
  </si>
  <si>
    <t>Montáž oplocení z pletiva strojového s napínacími dráty přes 2,0 do 4,0 m</t>
  </si>
  <si>
    <t>Viz PD D.2.3.2_SO 09-33-01_01-10 
Plot - pletivo (dl) 
Z3 
60.00=60,000 [A] 
Celkem: A=60,000 [B]</t>
  </si>
  <si>
    <t>21</t>
  </si>
  <si>
    <t>55342152</t>
  </si>
  <si>
    <t>plotový sloupek pro svařované panely profilovaný oválný 50x70mm dl 2,0-2,5m povrchová úprava Pz a komaxit</t>
  </si>
  <si>
    <t>Viz PD D.2.3.2_SO 09-33-01_01-10 
Plot - sloupky (p) 
Z5 
5=5,000 [A] 
Celkem: A=5,000 [B]</t>
  </si>
  <si>
    <t>22</t>
  </si>
  <si>
    <t>55342153</t>
  </si>
  <si>
    <t>plotový sloupek pro svařované panely profilovaný oválný 50x70mm dl 2,5-3,0m povrchová úprava Pz a komaxit</t>
  </si>
  <si>
    <t>Viz PD D.2.3.2_SO 09-33-01_01-10 
Plot - sloupky (p) 
Z4 
70=70,000 [A] 
Celkem: A=70,000 [B]</t>
  </si>
  <si>
    <t>23</t>
  </si>
  <si>
    <t>55342154</t>
  </si>
  <si>
    <t>plotový sloupek pro svařované panely profilovaný oválný 50x70mm dl 3,0-3,5m povrchová úprava Pz a komaxit</t>
  </si>
  <si>
    <t>Viz PD D.2.3.2_SO 09-33-01_01-10 
Plot - sloupky (p) 
Z3 
20=20,000 [A] 
P1 
111=111,000 [B] 
Celkem: A+B=131,000 [C]</t>
  </si>
  <si>
    <t>24</t>
  </si>
  <si>
    <t>55342192</t>
  </si>
  <si>
    <t>plotová profilovaná vzpěra D 40-50mm dl 3,0-3,5m bez hlavy a objímky pro svařované pletivo v návinu povrchová úprava Pz a komaxit</t>
  </si>
  <si>
    <t>Viz PD D.2.3.2_SO 09-33-01_01-10 
Plot - vzpěra (p) 
Z3 
8=8,000 [A] 
Z4 
30=30,000 [B] 
Z5 
4=4,000 [C] 
Celkem: A+B+C=42,000 [D]</t>
  </si>
  <si>
    <t>25</t>
  </si>
  <si>
    <t>55342195</t>
  </si>
  <si>
    <t>hlava plotové vzpěry D 40-50mm pro svařované pletivo v návinu povrchová úprava Pz a komaxit</t>
  </si>
  <si>
    <t>26</t>
  </si>
  <si>
    <t>55342202</t>
  </si>
  <si>
    <t>objímka pro uchycení vzpěry na sloupek D 40-50mm</t>
  </si>
  <si>
    <t>35</t>
  </si>
  <si>
    <t>59232545</t>
  </si>
  <si>
    <t>držák podhrabové desky typ H pro sloupek D 60-70mm výšky 300mm průběžný povrchová úprava žárový zinek</t>
  </si>
  <si>
    <t>36</t>
  </si>
  <si>
    <t>37</t>
  </si>
  <si>
    <t>592325X1</t>
  </si>
  <si>
    <t>patka plotová 300x300x900mm (dle PD)</t>
  </si>
  <si>
    <t>Viz PD D.2.3.2_SO 09-33-01_01-10 
Základy - patky prefa (p) 
Z3 
20=20,000 [A] 
Z4 
70=70,000 [B] 
Z5 
5=5,000 [C] 
Celkem: A+B+C=95,000 [D]</t>
  </si>
  <si>
    <t>38</t>
  </si>
  <si>
    <t>592325X2</t>
  </si>
  <si>
    <t>patka plotová 500x300x900mm (dle PD)</t>
  </si>
  <si>
    <t>Viz PD D.2.3.2_SO 09-33-01_01-10 
Základy - patky prefa (p) 
Z3 
8=8,000 [A] 
Z4 
20=20,000 [B] 
Z5 
4=4,000 [C] 
Celkem: A+B+C=32,000 [D]</t>
  </si>
  <si>
    <t>39</t>
  </si>
  <si>
    <t>592325X3</t>
  </si>
  <si>
    <t>patka bránová 500x500x900mm (dle PD)</t>
  </si>
  <si>
    <t>Viz PD D.2.3.2_SO 09-33-01_01-10 
Základy - patky prefa (p) 
Z1 
3=3,000 [A] 
Z2 
2=2,000 [B] 
Celkem: A+B=5,000 [C]</t>
  </si>
  <si>
    <t>40</t>
  </si>
  <si>
    <t>592325X4</t>
  </si>
  <si>
    <t>patka plotová 250x250x1200mm (dle PD)</t>
  </si>
  <si>
    <t>Viz PD D.2.3.2_SO 09-33-01_01-10 
Základy - patky prefa (p) 
P1 
111=111,000 [A] 
Celkem: A=111,000 [B]</t>
  </si>
  <si>
    <t>41</t>
  </si>
  <si>
    <t>59233119</t>
  </si>
  <si>
    <t>deska plotová betonová 2000x50x290mm</t>
  </si>
  <si>
    <t>42</t>
  </si>
  <si>
    <t>59233120</t>
  </si>
  <si>
    <t>deska plotová betonová 2900x50x290mm</t>
  </si>
  <si>
    <t>Komunikace pozemní</t>
  </si>
  <si>
    <t>27</t>
  </si>
  <si>
    <t>564871111</t>
  </si>
  <si>
    <t>Podklad ze štěrkodrtě ŠD tl 250 mm</t>
  </si>
  <si>
    <t>Podklad ze štěrkodrti ŠD  s rozprostřením a zhutněním, po zhutnění tl. 250 mm</t>
  </si>
  <si>
    <t>Viz PD D.2.3.2_SO 09-33-01_01-10 
Zpevněná plocha - podklad (pl) 
Z1; Z2 
(22)=22,000 [A] 
Celkem: A=22,000 [B]</t>
  </si>
  <si>
    <t>28</t>
  </si>
  <si>
    <t>564871116</t>
  </si>
  <si>
    <t>Podklad ze štěrkodrtě ŠD tl. 300 mm</t>
  </si>
  <si>
    <t>Podklad ze štěrkodrti ŠD  s rozprostřením a zhutněním, po zhutnění tl. 300 mm</t>
  </si>
  <si>
    <t>29</t>
  </si>
  <si>
    <t>564952113</t>
  </si>
  <si>
    <t>Podklad z mechanicky zpevněného kameniva MZK tl 170 mm</t>
  </si>
  <si>
    <t>Podklad z mechanicky zpevněného kameniva MZK (minerální beton)  s rozprostřením a s hutněním, po zhutnění tl. 170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</si>
  <si>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</si>
  <si>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30</t>
  </si>
  <si>
    <t>565135101</t>
  </si>
  <si>
    <t>Asfaltový beton vrstva podkladní ACP 16 (obalované kamenivo OKS) tl 50 mm š do 1,5 m</t>
  </si>
  <si>
    <t>Asfaltový beton vrstva podkladní ACP 16 (obalované kamenivo střednězrnné - OKS)  s rozprostřením a zhutněním v pruhu šířky do 1,5 m, po zhutnění tl. 50 mm</t>
  </si>
  <si>
    <t>1. Cenami 565 1.-510 lze oceňovat např. chodníky, úzké cesty a vjezdy v pruhu šířky do 1,5 m jakékoliv délky a jednotlivé plochy velikosti do 10 m2.  
2. ČSN EN 13108-1 připouští pro ACP 16 pouze tl. 50 až 80 mm.</t>
  </si>
  <si>
    <t>31</t>
  </si>
  <si>
    <t>573111112</t>
  </si>
  <si>
    <t>Postřik živičný infiltrační s posypem z asfaltu množství 1 kg/m2</t>
  </si>
  <si>
    <t>Postřik infiltrační PI z asfaltu silničního s posypem kamenivem, v množství 1,00 kg/m2</t>
  </si>
  <si>
    <t>Viz PD D.2.3.2_SO 09-33-01_01-10 
Zpevněná plocha - postřik (pl) 
Z1; Z2 
(22)=22,000 [A] 
Celkem: A=22,000 [B]</t>
  </si>
  <si>
    <t>32</t>
  </si>
  <si>
    <t>573211109</t>
  </si>
  <si>
    <t>Postřik živičný spojovací z asfaltu v množství 0,50 kg/m2</t>
  </si>
  <si>
    <t>Postřik spojovací PS bez posypu kamenivem z asfaltu silničního, v množství 0,50 kg/m2</t>
  </si>
  <si>
    <t>Viz PD D.2.3.2_SO 09-33-01_01-10 
Zpevněná plocha - postřik (pl * p) 
Z1; Z2 
(22)*2=44,000 [A] 
Celkem: A=44,000 [B]</t>
  </si>
  <si>
    <t>33</t>
  </si>
  <si>
    <t>577134031</t>
  </si>
  <si>
    <t>Asfaltový beton vrstva obrusná ACO 11 (ABS) tř. I tl 40 mm š do 1,5 m z modifikovaného asfaltu</t>
  </si>
  <si>
    <t>Asfaltový beton vrstva obrusná ACO 11 (ABS)  s rozprostřením a se zhutněním z modifikovaného asfaltu v pruhu šířky do 1,5 m, po zhutnění tl. 40 mm</t>
  </si>
  <si>
    <t>Viz PD D.2.3.2_SO 09-33-01_01-10 
Zpevněná plocha - asfalt (dl * š) 
Z1 
(5.00)*2.00=10,000 [A] 
Z2 
(6.00)*2.00=12,000 [B] 
Celkem: A+B=22,000 [C]</t>
  </si>
  <si>
    <t>1. Cenami 577 1.-40 lze oceňovat např. chodníky, úzké cesty a vjezdy v pruhu šířky do 1,5 m jakékoliv délky a jednotlivé plochy velikosti do 10 m2.  
2. ČSN EN 13108-1 připouští pro ACO 11 pouze tl. 35 až 50 mm.</t>
  </si>
  <si>
    <t>34</t>
  </si>
  <si>
    <t>577155032</t>
  </si>
  <si>
    <t>Asfaltový beton vrstva ložní ACL 16 (ABVH) tl 60 mm š do 1,5 m z modifikovaného asfaltu</t>
  </si>
  <si>
    <t>Asfaltový beton vrstva ložní ACL 16 (ABH)  s rozprostřením a zhutněním z modifikovaného asfaltu v pruhu šířky do 1,5 m, po zhutnění tl. 60 mm</t>
  </si>
  <si>
    <t>1. Cenami 577 1.-50 lze oceňovat např. chodníky, úzké cesty a vjezdy v pruhu šířky do 1,5 m jakékoliv délky a jednotlivé plochy velikosti do 10 m2.  
2. ČSN EN 13108-1 připouští pro ACL 16 pouze tl. 50 až 70 mm.</t>
  </si>
  <si>
    <t>49</t>
  </si>
  <si>
    <t>919726201</t>
  </si>
  <si>
    <t>Geotextilie pro vyztužení, separaci a filtraci tkaná z PP podélná pevnost v tahu do 15 kN/m</t>
  </si>
  <si>
    <t>Geotextilie tkaná pro vyztužení, separaci nebo filtraci z polypropylenu, podélná pevnost v tahu do 15 kN/m</t>
  </si>
  <si>
    <t>Viz PD D.2.3.2_SO 09-33-01_01-10 
Zpevněná plocha - separace (pl) 
Z1; Z2 
(22)=22,000 [A] 
Celkem: A=22,000 [B]</t>
  </si>
  <si>
    <t>1. V cenách jsou započteny i náklady na položení a dodání geotextilie včetně přesahů.</t>
  </si>
  <si>
    <t>762</t>
  </si>
  <si>
    <t>Konstrukce tesařské</t>
  </si>
  <si>
    <t>43</t>
  </si>
  <si>
    <t>60512125</t>
  </si>
  <si>
    <t>hranol stavební řezivo průřezu do 120cm2 do dl 6m</t>
  </si>
  <si>
    <t>Viz PD D.2.2.1_SO 01-15-06_01-10 
Konstrukce plotu (dl * p * š * v) 
A - hranol 
(3.50*52)*0.08*0.24=3,494 [A] 
B - prkno 
(2.60*156)*0.15*0.025=1,521 [B] 
Celkem: A+B=5,015 [C]</t>
  </si>
  <si>
    <t>44</t>
  </si>
  <si>
    <t>762123110</t>
  </si>
  <si>
    <t>Montáž tesařských stěn vázaných z hraněného řeziva průřezové plochy do 100 cm2</t>
  </si>
  <si>
    <t>Montáž konstrukce stěn a příček vázaných  z fošen, hranolů, hranolků, průřezové plochy do 100 cm2</t>
  </si>
  <si>
    <t>Viz PD D.2.2.1_SO 01-15-06_01-10 
Konstrukce plotu (dl * p) 
A - hranol 
(3.50)*52=182,000 [A] 
B - prkno 
(2.60)*156=405,600 [B] 
Celkem: A+B=587,600 [C]</t>
  </si>
  <si>
    <t>45</t>
  </si>
  <si>
    <t>762195000</t>
  </si>
  <si>
    <t>Spojovací prostředky pro montáž stěn, příček, bednění stěn</t>
  </si>
  <si>
    <t>Spojovací prostředky stěn a příček  hřebíky, svory, fixační prkna</t>
  </si>
  <si>
    <t>1. Cena je určena pouze pro soubory cen:  
a) 762 11- Montáž stěn a příček na hladko,  
b) 762 12- Montáž stěn a příček tesařsky vázaných,  
c) 762 13- Montáž bednění stěn.  
2. Ochrana konstrukce se oceňuje samostatně, např. položkami 762 08-3 Impregnace řeziva tohoto katalogu nebo příslušnými položkami katalogu 800-783 Nátěry.</t>
  </si>
  <si>
    <t>46</t>
  </si>
  <si>
    <t>762431013</t>
  </si>
  <si>
    <t>Obložení stěn z desek OSB tl 15 mm na sraz přibíjených</t>
  </si>
  <si>
    <t>Obložení stěn z dřevoštěpkových desek OSB přibíjených na sraz, tloušťky desky 15 mm</t>
  </si>
  <si>
    <t>Viz PD D.2.2.1_SO 01-15-06_01-10 
Konstrukce plotu - bednění (pl) 
C - OSB 
364.0=364,000 [A] 
Celkem: A=364,000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</si>
  <si>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</si>
  <si>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57</t>
  </si>
  <si>
    <t>998762101</t>
  </si>
  <si>
    <t>Přesun hmot tonážní pro kce tesařské v objektech v do 6 m</t>
  </si>
  <si>
    <t>Přesun hmot pro konstrukce tesařské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</si>
  <si>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</si>
  <si>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767</t>
  </si>
  <si>
    <t>Konstrukce zámečnické</t>
  </si>
  <si>
    <t>47</t>
  </si>
  <si>
    <t>767000Z1</t>
  </si>
  <si>
    <t>D+M Z1 plotová branka a brána ocelová 1000+4000x2500 mm vč. kotvení, povrchové úpravy a doplňků (dle PD)</t>
  </si>
  <si>
    <t>KPL</t>
  </si>
  <si>
    <t>48</t>
  </si>
  <si>
    <t>767000Z2</t>
  </si>
  <si>
    <t>D+M Z2 plotová brána ocelová 4000x2000 mm vč. kotvení, povrchové úpravy a doplňků (dle PD)</t>
  </si>
  <si>
    <t>Ostatní konstrukce a práce, bourání</t>
  </si>
  <si>
    <t>113107346</t>
  </si>
  <si>
    <t>Odstranění podkladu živičného tl 300 mm strojně pl do 50 m2</t>
  </si>
  <si>
    <t>Odstranění podkladů nebo krytů strojně plochy jednotlivě do 50 m2 s přemístěním hmot na skládku na vzdálenost do 3 m nebo s naložením na dopravní prostředek živičných, o tl. vrstvy přes 250 do 300 mm</t>
  </si>
  <si>
    <t>Viz PD D.2.3.2_SO 09-33-01_01-10 
Zpevněná plocha - odstranění (pl) 
Z1; Z2 
(22)=22,000 [A] 
Celkem: A=22,000 [B]</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</si>
  <si>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</si>
  <si>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50</t>
  </si>
  <si>
    <t>966049831</t>
  </si>
  <si>
    <t>Rozebrání prefabrikovaných plotových desek betonových</t>
  </si>
  <si>
    <t>1. V cenách jsou započteny i náklady na odklizení materiálu na vzdálenost do 20 m nebo naložení na dopravní prostředek.</t>
  </si>
  <si>
    <t>51</t>
  </si>
  <si>
    <t>966071711</t>
  </si>
  <si>
    <t>Bourání sloupků a vzpěr plotových ocelových do 2,5 m zabetonovaných</t>
  </si>
  <si>
    <t>Bourání plotových sloupků a vzpěr ocelových trubkových nebo profilovaných výšky do 2,50 m zabetonovaných</t>
  </si>
  <si>
    <t>Viz PD D.2.3.2_SO 09-33-01_01-10 
Odstranění plotu - sloupky (p) 
125=125,000 [A] 
Celkem: A=125,000 [B]</t>
  </si>
  <si>
    <t>52</t>
  </si>
  <si>
    <t>966071821</t>
  </si>
  <si>
    <t>Rozebrání oplocení z drátěného pletiva se čtvercovými oky výšky do 1,6 m</t>
  </si>
  <si>
    <t>Rozebrání oplocení z pletiva drátěného se čtvercovými oky, výšky do 1,6 m</t>
  </si>
  <si>
    <t>Viz PD D.2.3.2_SO 09-33-01_01-10 
Odstranění plotu - pletivo (dl) 
65.00+52.00=117,000 [A] 
Celkem: A=117,000 [B]</t>
  </si>
  <si>
    <t>1. V cenách jsou započteny i náklady na odklizení materiálu na vzdálenost do 20 m nebo naložení na dopravní prostředek.  
2. V cenách nejsou započteny náklady na demontáž sloupků.</t>
  </si>
  <si>
    <t>53</t>
  </si>
  <si>
    <t>966071822</t>
  </si>
  <si>
    <t>Rozebrání oplocení z drátěného pletiva se čtvercovými oky výšky do 2,0 m</t>
  </si>
  <si>
    <t>Rozebrání oplocení z pletiva drátěného se čtvercovými oky, výšky přes 1,6 do 2,0 m</t>
  </si>
  <si>
    <t>Viz PD D.2.3.2_SO 09-33-01_01-10 
Odstranění plotu - pletivo (dl) 
170.00=170,000 [A] 
Celkem: A=170,000 [B]</t>
  </si>
  <si>
    <t>54</t>
  </si>
  <si>
    <t>966071832</t>
  </si>
  <si>
    <t>Rozebrání ostnatého drátu výšky přes 2,0 m</t>
  </si>
  <si>
    <t>Rozebrání oplocení z pletiva ostnatého drátu, výšky přes 2,0 m</t>
  </si>
  <si>
    <t>Viz PD D.2.3.2_SO 09-33-01_01-10 
Odstranění plotu - ostnatý drát (dl) 
170.0=170,000 [A] 
Celkem: A=170,000 [B]</t>
  </si>
  <si>
    <t>55</t>
  </si>
  <si>
    <t>966073811</t>
  </si>
  <si>
    <t>Rozebrání vrat a vrátek k oplocení plochy do 6 m2</t>
  </si>
  <si>
    <t>Rozebrání vrat a vrátek k oplocení plochy jednotlivě přes 2 do 6 m2</t>
  </si>
  <si>
    <t>990</t>
  </si>
  <si>
    <t>Likvidace odpadů vč. dopravy</t>
  </si>
  <si>
    <t>58</t>
  </si>
  <si>
    <t>R015111</t>
  </si>
  <si>
    <t>POPLATKY ZA LIKVIDACI ODPADŮ NEKONTAMINOVANÝCH - 17 05 04 VYTĚŽENÉ ZEMINY A HORNINY - I. TŘÍDA TĚŽITELNOSTI VČETNĚ DOPRAVY</t>
  </si>
  <si>
    <t>Viz PD D.2.2.1_SO 01-15-06_01-10 
Zemní práce - skládkovné (předpokládaný obj) 
((39.396)+(20.77)-(35.745))*1.8=43,958 [A] 
Celkem: A=43,958 [B]</t>
  </si>
  <si>
    <t>59</t>
  </si>
  <si>
    <t>R015130</t>
  </si>
  <si>
    <t>POPLATKY ZA LIKVIDACI ODPADŮ NEKONTAMINOVANÝCH - 17 03 02 VYBOURANÝ ASFALTOVÝ BETON BEZ DEHTU VČETNĚ DOPRAVY</t>
  </si>
  <si>
    <t>60</t>
  </si>
  <si>
    <t>R015810</t>
  </si>
  <si>
    <t>POPLATKY ZA LIKVIDACI ODPADŮ NEKONTAMINOVANÝCH - 17 04 05 - ŽELEZNÝ A OCELOVÝ ŠROT, VČETNĚ DOPRAVY</t>
  </si>
  <si>
    <t>998</t>
  </si>
  <si>
    <t>Přesun hmot</t>
  </si>
  <si>
    <t>56</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</si>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</sst>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pageSetUpPr fitToPage="1"/>
  </sheetPr>
  <dimension ref="A1:R257"/>
  <sheetViews>
    <sheetView tabSelected="1"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0+O9+O22+O47+O144+O181+O202+O211+O240+O253</f>
        <v>0</v>
      </c>
      <c r="P2" t="s">
        <v>2</v>
      </c>
    </row>
    <row r="3" spans="1:18" ht="15" customHeight="1" x14ac:dyDescent="0.25">
      <c r="A3" t="s">
        <v>4</v>
      </c>
      <c r="B3" s="4" t="s">
        <v>5</v>
      </c>
      <c r="C3" s="5" t="s">
        <v>6</v>
      </c>
      <c r="D3" s="6"/>
      <c r="E3" s="7" t="s">
        <v>7</v>
      </c>
      <c r="F3" s="1"/>
      <c r="G3" s="8"/>
      <c r="H3" s="9" t="s">
        <v>8</v>
      </c>
      <c r="I3" s="10">
        <f>0+I9+I22+I47+I144+I181+I202+I211+I240+I253</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12" t="s">
        <v>17</v>
      </c>
      <c r="C5" s="13" t="s">
        <v>8</v>
      </c>
      <c r="D5" s="14"/>
      <c r="E5" s="15" t="s">
        <v>18</v>
      </c>
      <c r="F5" s="3"/>
      <c r="G5" s="3"/>
      <c r="H5" s="3"/>
      <c r="I5" s="3"/>
      <c r="O5" t="s">
        <v>19</v>
      </c>
      <c r="P5" t="s">
        <v>10</v>
      </c>
    </row>
    <row r="6" spans="1:18" ht="12.75" customHeight="1" x14ac:dyDescent="0.2">
      <c r="A6" s="16" t="s">
        <v>20</v>
      </c>
      <c r="B6" s="16" t="s">
        <v>21</v>
      </c>
      <c r="C6" s="16" t="s">
        <v>22</v>
      </c>
      <c r="D6" s="16" t="s">
        <v>23</v>
      </c>
      <c r="E6" s="16" t="s">
        <v>24</v>
      </c>
      <c r="F6" s="16" t="s">
        <v>25</v>
      </c>
      <c r="G6" s="16" t="s">
        <v>26</v>
      </c>
      <c r="H6" s="16" t="s">
        <v>27</v>
      </c>
      <c r="I6" s="16"/>
    </row>
    <row r="7" spans="1:18" ht="12.75" customHeight="1" x14ac:dyDescent="0.2">
      <c r="A7" s="16"/>
      <c r="B7" s="16"/>
      <c r="C7" s="16"/>
      <c r="D7" s="16"/>
      <c r="E7" s="16"/>
      <c r="F7" s="16"/>
      <c r="G7" s="16"/>
      <c r="H7" s="17" t="s">
        <v>28</v>
      </c>
      <c r="I7" s="17" t="s">
        <v>29</v>
      </c>
    </row>
    <row r="8" spans="1:18" ht="12.75" customHeight="1" x14ac:dyDescent="0.2">
      <c r="A8" s="17" t="s">
        <v>30</v>
      </c>
      <c r="B8" s="17" t="s">
        <v>31</v>
      </c>
      <c r="C8" s="17" t="s">
        <v>10</v>
      </c>
      <c r="D8" s="17" t="s">
        <v>2</v>
      </c>
      <c r="E8" s="17" t="s">
        <v>32</v>
      </c>
      <c r="F8" s="17" t="s">
        <v>33</v>
      </c>
      <c r="G8" s="17" t="s">
        <v>34</v>
      </c>
      <c r="H8" s="17" t="s">
        <v>35</v>
      </c>
      <c r="I8" s="17" t="s">
        <v>36</v>
      </c>
    </row>
    <row r="9" spans="1:18" ht="12.75" customHeight="1" x14ac:dyDescent="0.2">
      <c r="A9" s="18" t="s">
        <v>37</v>
      </c>
      <c r="B9" s="18"/>
      <c r="C9" s="19" t="s">
        <v>31</v>
      </c>
      <c r="D9" s="18"/>
      <c r="E9" s="20" t="s">
        <v>38</v>
      </c>
      <c r="F9" s="18"/>
      <c r="G9" s="18"/>
      <c r="H9" s="18"/>
      <c r="I9" s="21">
        <f>0+Q9</f>
        <v>0</v>
      </c>
      <c r="O9">
        <f>0+R9</f>
        <v>0</v>
      </c>
      <c r="Q9">
        <f>0+I10+I14+I18</f>
        <v>0</v>
      </c>
      <c r="R9">
        <f>0+O10+O14+O18</f>
        <v>0</v>
      </c>
    </row>
    <row r="10" spans="1:18" ht="25.5" x14ac:dyDescent="0.2">
      <c r="A10" s="22" t="s">
        <v>39</v>
      </c>
      <c r="B10" s="23" t="s">
        <v>10</v>
      </c>
      <c r="C10" s="23" t="s">
        <v>40</v>
      </c>
      <c r="D10" s="22" t="s">
        <v>41</v>
      </c>
      <c r="E10" s="24" t="s">
        <v>42</v>
      </c>
      <c r="F10" s="25" t="s">
        <v>43</v>
      </c>
      <c r="G10" s="26">
        <v>39.396000000000001</v>
      </c>
      <c r="H10" s="27">
        <v>0</v>
      </c>
      <c r="I10" s="27">
        <f>ROUND(ROUND(H10,2)*ROUND(G10,3),2)</f>
        <v>0</v>
      </c>
      <c r="O10">
        <f>(I10*21)/100</f>
        <v>0</v>
      </c>
      <c r="P10" t="s">
        <v>10</v>
      </c>
    </row>
    <row r="11" spans="1:18" ht="38.25" x14ac:dyDescent="0.2">
      <c r="A11" s="28" t="s">
        <v>44</v>
      </c>
      <c r="E11" s="29" t="s">
        <v>45</v>
      </c>
    </row>
    <row r="12" spans="1:18" ht="89.25" x14ac:dyDescent="0.2">
      <c r="A12" s="30" t="s">
        <v>46</v>
      </c>
      <c r="E12" s="31" t="s">
        <v>47</v>
      </c>
    </row>
    <row r="13" spans="1:18" ht="38.25" x14ac:dyDescent="0.2">
      <c r="A13" t="s">
        <v>48</v>
      </c>
      <c r="E13" s="29" t="s">
        <v>49</v>
      </c>
    </row>
    <row r="14" spans="1:18" ht="25.5" x14ac:dyDescent="0.2">
      <c r="A14" s="22" t="s">
        <v>39</v>
      </c>
      <c r="B14" s="23" t="s">
        <v>2</v>
      </c>
      <c r="C14" s="23" t="s">
        <v>50</v>
      </c>
      <c r="D14" s="22" t="s">
        <v>41</v>
      </c>
      <c r="E14" s="24" t="s">
        <v>51</v>
      </c>
      <c r="F14" s="25" t="s">
        <v>43</v>
      </c>
      <c r="G14" s="26">
        <v>20.77</v>
      </c>
      <c r="H14" s="27">
        <v>0</v>
      </c>
      <c r="I14" s="27">
        <f>ROUND(ROUND(H14,2)*ROUND(G14,3),2)</f>
        <v>0</v>
      </c>
      <c r="O14">
        <f>(I14*21)/100</f>
        <v>0</v>
      </c>
      <c r="P14" t="s">
        <v>10</v>
      </c>
    </row>
    <row r="15" spans="1:18" ht="25.5" x14ac:dyDescent="0.2">
      <c r="A15" s="28" t="s">
        <v>44</v>
      </c>
      <c r="E15" s="29" t="s">
        <v>52</v>
      </c>
    </row>
    <row r="16" spans="1:18" ht="178.5" x14ac:dyDescent="0.2">
      <c r="A16" s="30" t="s">
        <v>46</v>
      </c>
      <c r="E16" s="31" t="s">
        <v>53</v>
      </c>
    </row>
    <row r="17" spans="1:18" ht="89.25" x14ac:dyDescent="0.2">
      <c r="A17" t="s">
        <v>48</v>
      </c>
      <c r="E17" s="29" t="s">
        <v>54</v>
      </c>
    </row>
    <row r="18" spans="1:18" x14ac:dyDescent="0.2">
      <c r="A18" s="22" t="s">
        <v>39</v>
      </c>
      <c r="B18" s="23" t="s">
        <v>34</v>
      </c>
      <c r="C18" s="23" t="s">
        <v>55</v>
      </c>
      <c r="D18" s="22" t="s">
        <v>41</v>
      </c>
      <c r="E18" s="24" t="s">
        <v>56</v>
      </c>
      <c r="F18" s="25" t="s">
        <v>43</v>
      </c>
      <c r="G18" s="26">
        <v>35.744999999999997</v>
      </c>
      <c r="H18" s="27">
        <v>0</v>
      </c>
      <c r="I18" s="27">
        <f>ROUND(ROUND(H18,2)*ROUND(G18,3),2)</f>
        <v>0</v>
      </c>
      <c r="O18">
        <f>(I18*21)/100</f>
        <v>0</v>
      </c>
      <c r="P18" t="s">
        <v>10</v>
      </c>
    </row>
    <row r="19" spans="1:18" ht="25.5" x14ac:dyDescent="0.2">
      <c r="A19" s="28" t="s">
        <v>44</v>
      </c>
      <c r="E19" s="29" t="s">
        <v>57</v>
      </c>
    </row>
    <row r="20" spans="1:18" ht="114.75" x14ac:dyDescent="0.2">
      <c r="A20" s="30" t="s">
        <v>46</v>
      </c>
      <c r="E20" s="31" t="s">
        <v>58</v>
      </c>
    </row>
    <row r="21" spans="1:18" ht="255" x14ac:dyDescent="0.2">
      <c r="A21" t="s">
        <v>48</v>
      </c>
      <c r="E21" s="29" t="s">
        <v>59</v>
      </c>
    </row>
    <row r="22" spans="1:18" ht="12.75" customHeight="1" x14ac:dyDescent="0.2">
      <c r="A22" s="3" t="s">
        <v>37</v>
      </c>
      <c r="B22" s="3"/>
      <c r="C22" s="32" t="s">
        <v>10</v>
      </c>
      <c r="D22" s="3"/>
      <c r="E22" s="20" t="s">
        <v>60</v>
      </c>
      <c r="F22" s="3"/>
      <c r="G22" s="3"/>
      <c r="H22" s="3"/>
      <c r="I22" s="33">
        <f>0+Q22</f>
        <v>0</v>
      </c>
      <c r="O22">
        <f>0+R22</f>
        <v>0</v>
      </c>
      <c r="Q22">
        <f>0+I23+I27+I31+I35+I39+I43</f>
        <v>0</v>
      </c>
      <c r="R22">
        <f>0+O23+O27+O31+O35+O39+O43</f>
        <v>0</v>
      </c>
    </row>
    <row r="23" spans="1:18" x14ac:dyDescent="0.2">
      <c r="A23" s="22" t="s">
        <v>39</v>
      </c>
      <c r="B23" s="23" t="s">
        <v>61</v>
      </c>
      <c r="C23" s="23" t="s">
        <v>62</v>
      </c>
      <c r="D23" s="22" t="s">
        <v>41</v>
      </c>
      <c r="E23" s="24" t="s">
        <v>63</v>
      </c>
      <c r="F23" s="25" t="s">
        <v>43</v>
      </c>
      <c r="G23" s="26">
        <v>3.6509999999999998</v>
      </c>
      <c r="H23" s="27">
        <v>0</v>
      </c>
      <c r="I23" s="27">
        <f>ROUND(ROUND(H23,2)*ROUND(G23,3),2)</f>
        <v>0</v>
      </c>
      <c r="O23">
        <f>(I23*21)/100</f>
        <v>0</v>
      </c>
      <c r="P23" t="s">
        <v>10</v>
      </c>
    </row>
    <row r="24" spans="1:18" ht="25.5" x14ac:dyDescent="0.2">
      <c r="A24" s="28" t="s">
        <v>44</v>
      </c>
      <c r="E24" s="29" t="s">
        <v>64</v>
      </c>
    </row>
    <row r="25" spans="1:18" ht="114.75" x14ac:dyDescent="0.2">
      <c r="A25" s="30" t="s">
        <v>46</v>
      </c>
      <c r="E25" s="31" t="s">
        <v>65</v>
      </c>
    </row>
    <row r="26" spans="1:18" ht="153" x14ac:dyDescent="0.2">
      <c r="A26" t="s">
        <v>48</v>
      </c>
      <c r="E26" s="29" t="s">
        <v>66</v>
      </c>
    </row>
    <row r="27" spans="1:18" x14ac:dyDescent="0.2">
      <c r="A27" s="22" t="s">
        <v>39</v>
      </c>
      <c r="B27" s="23" t="s">
        <v>67</v>
      </c>
      <c r="C27" s="23" t="s">
        <v>68</v>
      </c>
      <c r="D27" s="22" t="s">
        <v>41</v>
      </c>
      <c r="E27" s="24" t="s">
        <v>69</v>
      </c>
      <c r="F27" s="25" t="s">
        <v>70</v>
      </c>
      <c r="G27" s="26">
        <v>15.167999999999999</v>
      </c>
      <c r="H27" s="27">
        <v>0</v>
      </c>
      <c r="I27" s="27">
        <f>ROUND(ROUND(H27,2)*ROUND(G27,3),2)</f>
        <v>0</v>
      </c>
      <c r="O27">
        <f>(I27*21)/100</f>
        <v>0</v>
      </c>
      <c r="P27" t="s">
        <v>10</v>
      </c>
    </row>
    <row r="28" spans="1:18" x14ac:dyDescent="0.2">
      <c r="A28" s="28" t="s">
        <v>44</v>
      </c>
      <c r="E28" s="29" t="s">
        <v>71</v>
      </c>
    </row>
    <row r="29" spans="1:18" ht="89.25" x14ac:dyDescent="0.2">
      <c r="A29" s="30" t="s">
        <v>46</v>
      </c>
      <c r="E29" s="31" t="s">
        <v>72</v>
      </c>
    </row>
    <row r="30" spans="1:18" ht="38.25" x14ac:dyDescent="0.2">
      <c r="A30" t="s">
        <v>48</v>
      </c>
      <c r="E30" s="29" t="s">
        <v>73</v>
      </c>
    </row>
    <row r="31" spans="1:18" x14ac:dyDescent="0.2">
      <c r="A31" s="22" t="s">
        <v>39</v>
      </c>
      <c r="B31" s="23" t="s">
        <v>35</v>
      </c>
      <c r="C31" s="23" t="s">
        <v>74</v>
      </c>
      <c r="D31" s="22" t="s">
        <v>41</v>
      </c>
      <c r="E31" s="24" t="s">
        <v>75</v>
      </c>
      <c r="F31" s="25" t="s">
        <v>70</v>
      </c>
      <c r="G31" s="26">
        <v>15.167999999999999</v>
      </c>
      <c r="H31" s="27">
        <v>0</v>
      </c>
      <c r="I31" s="27">
        <f>ROUND(ROUND(H31,2)*ROUND(G31,3),2)</f>
        <v>0</v>
      </c>
      <c r="O31">
        <f>(I31*21)/100</f>
        <v>0</v>
      </c>
      <c r="P31" t="s">
        <v>10</v>
      </c>
    </row>
    <row r="32" spans="1:18" x14ac:dyDescent="0.2">
      <c r="A32" s="28" t="s">
        <v>44</v>
      </c>
      <c r="E32" s="29" t="s">
        <v>76</v>
      </c>
    </row>
    <row r="33" spans="1:18" x14ac:dyDescent="0.2">
      <c r="A33" s="30" t="s">
        <v>46</v>
      </c>
      <c r="E33" s="31" t="s">
        <v>77</v>
      </c>
    </row>
    <row r="34" spans="1:18" ht="38.25" x14ac:dyDescent="0.2">
      <c r="A34" t="s">
        <v>48</v>
      </c>
      <c r="E34" s="29" t="s">
        <v>73</v>
      </c>
    </row>
    <row r="35" spans="1:18" x14ac:dyDescent="0.2">
      <c r="A35" s="22" t="s">
        <v>39</v>
      </c>
      <c r="B35" s="23" t="s">
        <v>36</v>
      </c>
      <c r="C35" s="23" t="s">
        <v>78</v>
      </c>
      <c r="D35" s="22" t="s">
        <v>41</v>
      </c>
      <c r="E35" s="24" t="s">
        <v>79</v>
      </c>
      <c r="F35" s="25" t="s">
        <v>80</v>
      </c>
      <c r="G35" s="26">
        <v>8.4000000000000005E-2</v>
      </c>
      <c r="H35" s="27">
        <v>0</v>
      </c>
      <c r="I35" s="27">
        <f>ROUND(ROUND(H35,2)*ROUND(G35,3),2)</f>
        <v>0</v>
      </c>
      <c r="O35">
        <f>(I35*21)/100</f>
        <v>0</v>
      </c>
      <c r="P35" t="s">
        <v>10</v>
      </c>
    </row>
    <row r="36" spans="1:18" x14ac:dyDescent="0.2">
      <c r="A36" s="28" t="s">
        <v>44</v>
      </c>
      <c r="E36" s="29" t="s">
        <v>81</v>
      </c>
    </row>
    <row r="37" spans="1:18" ht="63.75" x14ac:dyDescent="0.2">
      <c r="A37" s="30" t="s">
        <v>46</v>
      </c>
      <c r="E37" s="31" t="s">
        <v>82</v>
      </c>
    </row>
    <row r="38" spans="1:18" ht="25.5" x14ac:dyDescent="0.2">
      <c r="A38" t="s">
        <v>48</v>
      </c>
      <c r="E38" s="29" t="s">
        <v>83</v>
      </c>
    </row>
    <row r="39" spans="1:18" x14ac:dyDescent="0.2">
      <c r="A39" s="22" t="s">
        <v>39</v>
      </c>
      <c r="B39" s="23" t="s">
        <v>84</v>
      </c>
      <c r="C39" s="23" t="s">
        <v>85</v>
      </c>
      <c r="D39" s="22" t="s">
        <v>41</v>
      </c>
      <c r="E39" s="24" t="s">
        <v>86</v>
      </c>
      <c r="F39" s="25" t="s">
        <v>80</v>
      </c>
      <c r="G39" s="26">
        <v>4.3999999999999997E-2</v>
      </c>
      <c r="H39" s="27">
        <v>0</v>
      </c>
      <c r="I39" s="27">
        <f>ROUND(ROUND(H39,2)*ROUND(G39,3),2)</f>
        <v>0</v>
      </c>
      <c r="O39">
        <f>(I39*21)/100</f>
        <v>0</v>
      </c>
      <c r="P39" t="s">
        <v>10</v>
      </c>
    </row>
    <row r="40" spans="1:18" x14ac:dyDescent="0.2">
      <c r="A40" s="28" t="s">
        <v>44</v>
      </c>
      <c r="E40" s="29" t="s">
        <v>87</v>
      </c>
    </row>
    <row r="41" spans="1:18" ht="63.75" x14ac:dyDescent="0.2">
      <c r="A41" s="30" t="s">
        <v>46</v>
      </c>
      <c r="E41" s="31" t="s">
        <v>88</v>
      </c>
    </row>
    <row r="42" spans="1:18" ht="25.5" x14ac:dyDescent="0.2">
      <c r="A42" t="s">
        <v>48</v>
      </c>
      <c r="E42" s="29" t="s">
        <v>83</v>
      </c>
    </row>
    <row r="43" spans="1:18" x14ac:dyDescent="0.2">
      <c r="A43" s="22" t="s">
        <v>39</v>
      </c>
      <c r="B43" s="23" t="s">
        <v>89</v>
      </c>
      <c r="C43" s="23" t="s">
        <v>90</v>
      </c>
      <c r="D43" s="22" t="s">
        <v>41</v>
      </c>
      <c r="E43" s="24" t="s">
        <v>91</v>
      </c>
      <c r="F43" s="25" t="s">
        <v>43</v>
      </c>
      <c r="G43" s="26">
        <v>8.32</v>
      </c>
      <c r="H43" s="27">
        <v>0</v>
      </c>
      <c r="I43" s="27">
        <f>ROUND(ROUND(H43,2)*ROUND(G43,3),2)</f>
        <v>0</v>
      </c>
      <c r="O43">
        <f>(I43*21)/100</f>
        <v>0</v>
      </c>
      <c r="P43" t="s">
        <v>10</v>
      </c>
    </row>
    <row r="44" spans="1:18" ht="25.5" x14ac:dyDescent="0.2">
      <c r="A44" s="28" t="s">
        <v>44</v>
      </c>
      <c r="E44" s="29" t="s">
        <v>92</v>
      </c>
    </row>
    <row r="45" spans="1:18" ht="63.75" x14ac:dyDescent="0.2">
      <c r="A45" s="30" t="s">
        <v>46</v>
      </c>
      <c r="E45" s="31" t="s">
        <v>93</v>
      </c>
    </row>
    <row r="46" spans="1:18" ht="89.25" x14ac:dyDescent="0.2">
      <c r="A46" t="s">
        <v>48</v>
      </c>
      <c r="E46" s="29" t="s">
        <v>94</v>
      </c>
    </row>
    <row r="47" spans="1:18" ht="12.75" customHeight="1" x14ac:dyDescent="0.2">
      <c r="A47" s="3" t="s">
        <v>37</v>
      </c>
      <c r="B47" s="3"/>
      <c r="C47" s="32" t="s">
        <v>2</v>
      </c>
      <c r="D47" s="3"/>
      <c r="E47" s="20" t="s">
        <v>95</v>
      </c>
      <c r="F47" s="3"/>
      <c r="G47" s="3"/>
      <c r="H47" s="3"/>
      <c r="I47" s="33">
        <f>0+Q47</f>
        <v>0</v>
      </c>
      <c r="O47">
        <f>0+R47</f>
        <v>0</v>
      </c>
      <c r="Q47">
        <f>0+I48+I52+I56+I60+I64+I68+I72+I76+I80+I84+I88+I92+I96+I100+I104+I108+I112+I116+I120+I124+I128+I132+I136+I140</f>
        <v>0</v>
      </c>
      <c r="R47">
        <f>0+O48+O52+O56+O60+O64+O68+O72+O76+O80+O84+O88+O92+O96+O100+O104+O108+O112+O116+O120+O124+O128+O132+O136+O140</f>
        <v>0</v>
      </c>
    </row>
    <row r="48" spans="1:18" x14ac:dyDescent="0.2">
      <c r="A48" s="22" t="s">
        <v>39</v>
      </c>
      <c r="B48" s="23" t="s">
        <v>32</v>
      </c>
      <c r="C48" s="23" t="s">
        <v>96</v>
      </c>
      <c r="D48" s="22" t="s">
        <v>41</v>
      </c>
      <c r="E48" s="24" t="s">
        <v>97</v>
      </c>
      <c r="F48" s="25" t="s">
        <v>98</v>
      </c>
      <c r="G48" s="26">
        <v>742.5</v>
      </c>
      <c r="H48" s="27">
        <v>0</v>
      </c>
      <c r="I48" s="27">
        <f>ROUND(ROUND(H48,2)*ROUND(G48,3),2)</f>
        <v>0</v>
      </c>
      <c r="O48">
        <f>(I48*21)/100</f>
        <v>0</v>
      </c>
      <c r="P48" t="s">
        <v>10</v>
      </c>
    </row>
    <row r="49" spans="1:16" x14ac:dyDescent="0.2">
      <c r="A49" s="28" t="s">
        <v>44</v>
      </c>
      <c r="E49" s="29" t="s">
        <v>97</v>
      </c>
    </row>
    <row r="50" spans="1:16" x14ac:dyDescent="0.2">
      <c r="A50" s="30" t="s">
        <v>46</v>
      </c>
      <c r="E50" s="31" t="s">
        <v>77</v>
      </c>
    </row>
    <row r="51" spans="1:16" x14ac:dyDescent="0.2">
      <c r="A51" t="s">
        <v>48</v>
      </c>
      <c r="E51" s="29" t="s">
        <v>77</v>
      </c>
    </row>
    <row r="52" spans="1:16" x14ac:dyDescent="0.2">
      <c r="A52" s="22" t="s">
        <v>39</v>
      </c>
      <c r="B52" s="23" t="s">
        <v>33</v>
      </c>
      <c r="C52" s="23" t="s">
        <v>96</v>
      </c>
      <c r="D52" s="22" t="s">
        <v>41</v>
      </c>
      <c r="E52" s="24" t="s">
        <v>97</v>
      </c>
      <c r="F52" s="25" t="s">
        <v>98</v>
      </c>
      <c r="G52" s="26">
        <v>198</v>
      </c>
      <c r="H52" s="27">
        <v>0</v>
      </c>
      <c r="I52" s="27">
        <f>ROUND(ROUND(H52,2)*ROUND(G52,3),2)</f>
        <v>0</v>
      </c>
      <c r="O52">
        <f>(I52*21)/100</f>
        <v>0</v>
      </c>
      <c r="P52" t="s">
        <v>10</v>
      </c>
    </row>
    <row r="53" spans="1:16" x14ac:dyDescent="0.2">
      <c r="A53" s="28" t="s">
        <v>44</v>
      </c>
      <c r="E53" s="29" t="s">
        <v>97</v>
      </c>
    </row>
    <row r="54" spans="1:16" x14ac:dyDescent="0.2">
      <c r="A54" s="30" t="s">
        <v>46</v>
      </c>
      <c r="E54" s="31" t="s">
        <v>77</v>
      </c>
    </row>
    <row r="55" spans="1:16" x14ac:dyDescent="0.2">
      <c r="A55" t="s">
        <v>48</v>
      </c>
      <c r="E55" s="29" t="s">
        <v>77</v>
      </c>
    </row>
    <row r="56" spans="1:16" ht="25.5" x14ac:dyDescent="0.2">
      <c r="A56" s="22" t="s">
        <v>39</v>
      </c>
      <c r="B56" s="23" t="s">
        <v>99</v>
      </c>
      <c r="C56" s="23" t="s">
        <v>100</v>
      </c>
      <c r="D56" s="22" t="s">
        <v>41</v>
      </c>
      <c r="E56" s="24" t="s">
        <v>101</v>
      </c>
      <c r="F56" s="25" t="s">
        <v>98</v>
      </c>
      <c r="G56" s="26">
        <v>247.5</v>
      </c>
      <c r="H56" s="27">
        <v>0</v>
      </c>
      <c r="I56" s="27">
        <f>ROUND(ROUND(H56,2)*ROUND(G56,3),2)</f>
        <v>0</v>
      </c>
      <c r="O56">
        <f>(I56*21)/100</f>
        <v>0</v>
      </c>
      <c r="P56" t="s">
        <v>10</v>
      </c>
    </row>
    <row r="57" spans="1:16" ht="25.5" x14ac:dyDescent="0.2">
      <c r="A57" s="28" t="s">
        <v>44</v>
      </c>
      <c r="E57" s="29" t="s">
        <v>101</v>
      </c>
    </row>
    <row r="58" spans="1:16" x14ac:dyDescent="0.2">
      <c r="A58" s="30" t="s">
        <v>46</v>
      </c>
      <c r="E58" s="31" t="s">
        <v>77</v>
      </c>
    </row>
    <row r="59" spans="1:16" x14ac:dyDescent="0.2">
      <c r="A59" t="s">
        <v>48</v>
      </c>
      <c r="E59" s="29" t="s">
        <v>77</v>
      </c>
    </row>
    <row r="60" spans="1:16" ht="25.5" x14ac:dyDescent="0.2">
      <c r="A60" s="22" t="s">
        <v>39</v>
      </c>
      <c r="B60" s="23" t="s">
        <v>102</v>
      </c>
      <c r="C60" s="23" t="s">
        <v>103</v>
      </c>
      <c r="D60" s="22" t="s">
        <v>41</v>
      </c>
      <c r="E60" s="24" t="s">
        <v>104</v>
      </c>
      <c r="F60" s="25" t="s">
        <v>98</v>
      </c>
      <c r="G60" s="26">
        <v>60</v>
      </c>
      <c r="H60" s="27">
        <v>0</v>
      </c>
      <c r="I60" s="27">
        <f>ROUND(ROUND(H60,2)*ROUND(G60,3),2)</f>
        <v>0</v>
      </c>
      <c r="O60">
        <f>(I60*21)/100</f>
        <v>0</v>
      </c>
      <c r="P60" t="s">
        <v>10</v>
      </c>
    </row>
    <row r="61" spans="1:16" ht="25.5" x14ac:dyDescent="0.2">
      <c r="A61" s="28" t="s">
        <v>44</v>
      </c>
      <c r="E61" s="29" t="s">
        <v>104</v>
      </c>
    </row>
    <row r="62" spans="1:16" x14ac:dyDescent="0.2">
      <c r="A62" s="30" t="s">
        <v>46</v>
      </c>
      <c r="E62" s="31" t="s">
        <v>77</v>
      </c>
    </row>
    <row r="63" spans="1:16" x14ac:dyDescent="0.2">
      <c r="A63" t="s">
        <v>48</v>
      </c>
      <c r="E63" s="29" t="s">
        <v>77</v>
      </c>
    </row>
    <row r="64" spans="1:16" x14ac:dyDescent="0.2">
      <c r="A64" s="22" t="s">
        <v>39</v>
      </c>
      <c r="B64" s="23" t="s">
        <v>105</v>
      </c>
      <c r="C64" s="23" t="s">
        <v>106</v>
      </c>
      <c r="D64" s="22" t="s">
        <v>41</v>
      </c>
      <c r="E64" s="24" t="s">
        <v>107</v>
      </c>
      <c r="F64" s="25" t="s">
        <v>108</v>
      </c>
      <c r="G64" s="26">
        <v>248</v>
      </c>
      <c r="H64" s="27">
        <v>0</v>
      </c>
      <c r="I64" s="27">
        <f>ROUND(ROUND(H64,2)*ROUND(G64,3),2)</f>
        <v>0</v>
      </c>
      <c r="O64">
        <f>(I64*21)/100</f>
        <v>0</v>
      </c>
      <c r="P64" t="s">
        <v>10</v>
      </c>
    </row>
    <row r="65" spans="1:16" ht="25.5" x14ac:dyDescent="0.2">
      <c r="A65" s="28" t="s">
        <v>44</v>
      </c>
      <c r="E65" s="29" t="s">
        <v>109</v>
      </c>
    </row>
    <row r="66" spans="1:16" x14ac:dyDescent="0.2">
      <c r="A66" s="30" t="s">
        <v>46</v>
      </c>
      <c r="E66" s="31" t="s">
        <v>77</v>
      </c>
    </row>
    <row r="67" spans="1:16" ht="127.5" x14ac:dyDescent="0.2">
      <c r="A67" t="s">
        <v>48</v>
      </c>
      <c r="E67" s="29" t="s">
        <v>110</v>
      </c>
    </row>
    <row r="68" spans="1:16" x14ac:dyDescent="0.2">
      <c r="A68" s="22" t="s">
        <v>39</v>
      </c>
      <c r="B68" s="23" t="s">
        <v>111</v>
      </c>
      <c r="C68" s="23" t="s">
        <v>112</v>
      </c>
      <c r="D68" s="22" t="s">
        <v>41</v>
      </c>
      <c r="E68" s="24" t="s">
        <v>113</v>
      </c>
      <c r="F68" s="25" t="s">
        <v>98</v>
      </c>
      <c r="G68" s="26">
        <v>220</v>
      </c>
      <c r="H68" s="27">
        <v>0</v>
      </c>
      <c r="I68" s="27">
        <f>ROUND(ROUND(H68,2)*ROUND(G68,3),2)</f>
        <v>0</v>
      </c>
      <c r="O68">
        <f>(I68*21)/100</f>
        <v>0</v>
      </c>
      <c r="P68" t="s">
        <v>10</v>
      </c>
    </row>
    <row r="69" spans="1:16" x14ac:dyDescent="0.2">
      <c r="A69" s="28" t="s">
        <v>44</v>
      </c>
      <c r="E69" s="29" t="s">
        <v>113</v>
      </c>
    </row>
    <row r="70" spans="1:16" x14ac:dyDescent="0.2">
      <c r="A70" s="30" t="s">
        <v>46</v>
      </c>
      <c r="E70" s="31" t="s">
        <v>77</v>
      </c>
    </row>
    <row r="71" spans="1:16" x14ac:dyDescent="0.2">
      <c r="A71" t="s">
        <v>48</v>
      </c>
      <c r="E71" s="29" t="s">
        <v>77</v>
      </c>
    </row>
    <row r="72" spans="1:16" x14ac:dyDescent="0.2">
      <c r="A72" s="22" t="s">
        <v>39</v>
      </c>
      <c r="B72" s="23" t="s">
        <v>114</v>
      </c>
      <c r="C72" s="23" t="s">
        <v>115</v>
      </c>
      <c r="D72" s="22" t="s">
        <v>41</v>
      </c>
      <c r="E72" s="24" t="s">
        <v>116</v>
      </c>
      <c r="F72" s="25" t="s">
        <v>108</v>
      </c>
      <c r="G72" s="26">
        <v>110</v>
      </c>
      <c r="H72" s="27">
        <v>0</v>
      </c>
      <c r="I72" s="27">
        <f>ROUND(ROUND(H72,2)*ROUND(G72,3),2)</f>
        <v>0</v>
      </c>
      <c r="O72">
        <f>(I72*21)/100</f>
        <v>0</v>
      </c>
      <c r="P72" t="s">
        <v>10</v>
      </c>
    </row>
    <row r="73" spans="1:16" x14ac:dyDescent="0.2">
      <c r="A73" s="28" t="s">
        <v>44</v>
      </c>
      <c r="E73" s="29" t="s">
        <v>117</v>
      </c>
    </row>
    <row r="74" spans="1:16" ht="63.75" x14ac:dyDescent="0.2">
      <c r="A74" s="30" t="s">
        <v>46</v>
      </c>
      <c r="E74" s="31" t="s">
        <v>118</v>
      </c>
    </row>
    <row r="75" spans="1:16" ht="76.5" x14ac:dyDescent="0.2">
      <c r="A75" t="s">
        <v>48</v>
      </c>
      <c r="E75" s="29" t="s">
        <v>119</v>
      </c>
    </row>
    <row r="76" spans="1:16" x14ac:dyDescent="0.2">
      <c r="A76" s="22" t="s">
        <v>39</v>
      </c>
      <c r="B76" s="23" t="s">
        <v>120</v>
      </c>
      <c r="C76" s="23" t="s">
        <v>121</v>
      </c>
      <c r="D76" s="22" t="s">
        <v>41</v>
      </c>
      <c r="E76" s="24" t="s">
        <v>122</v>
      </c>
      <c r="F76" s="25" t="s">
        <v>108</v>
      </c>
      <c r="G76" s="26">
        <v>19</v>
      </c>
      <c r="H76" s="27">
        <v>0</v>
      </c>
      <c r="I76" s="27">
        <f>ROUND(ROUND(H76,2)*ROUND(G76,3),2)</f>
        <v>0</v>
      </c>
      <c r="O76">
        <f>(I76*21)/100</f>
        <v>0</v>
      </c>
      <c r="P76" t="s">
        <v>10</v>
      </c>
    </row>
    <row r="77" spans="1:16" x14ac:dyDescent="0.2">
      <c r="A77" s="28" t="s">
        <v>44</v>
      </c>
      <c r="E77" s="29" t="s">
        <v>123</v>
      </c>
    </row>
    <row r="78" spans="1:16" ht="63.75" x14ac:dyDescent="0.2">
      <c r="A78" s="30" t="s">
        <v>46</v>
      </c>
      <c r="E78" s="31" t="s">
        <v>124</v>
      </c>
    </row>
    <row r="79" spans="1:16" ht="76.5" x14ac:dyDescent="0.2">
      <c r="A79" t="s">
        <v>48</v>
      </c>
      <c r="E79" s="29" t="s">
        <v>119</v>
      </c>
    </row>
    <row r="80" spans="1:16" x14ac:dyDescent="0.2">
      <c r="A80" s="22" t="s">
        <v>39</v>
      </c>
      <c r="B80" s="23" t="s">
        <v>125</v>
      </c>
      <c r="C80" s="23" t="s">
        <v>126</v>
      </c>
      <c r="D80" s="22" t="s">
        <v>41</v>
      </c>
      <c r="E80" s="24" t="s">
        <v>127</v>
      </c>
      <c r="F80" s="25" t="s">
        <v>98</v>
      </c>
      <c r="G80" s="26">
        <v>225</v>
      </c>
      <c r="H80" s="27">
        <v>0</v>
      </c>
      <c r="I80" s="27">
        <f>ROUND(ROUND(H80,2)*ROUND(G80,3),2)</f>
        <v>0</v>
      </c>
      <c r="O80">
        <f>(I80*21)/100</f>
        <v>0</v>
      </c>
      <c r="P80" t="s">
        <v>10</v>
      </c>
    </row>
    <row r="81" spans="1:16" x14ac:dyDescent="0.2">
      <c r="A81" s="28" t="s">
        <v>44</v>
      </c>
      <c r="E81" s="29" t="s">
        <v>128</v>
      </c>
    </row>
    <row r="82" spans="1:16" ht="89.25" x14ac:dyDescent="0.2">
      <c r="A82" s="30" t="s">
        <v>46</v>
      </c>
      <c r="E82" s="31" t="s">
        <v>129</v>
      </c>
    </row>
    <row r="83" spans="1:16" ht="25.5" x14ac:dyDescent="0.2">
      <c r="A83" t="s">
        <v>48</v>
      </c>
      <c r="E83" s="29" t="s">
        <v>130</v>
      </c>
    </row>
    <row r="84" spans="1:16" x14ac:dyDescent="0.2">
      <c r="A84" s="22" t="s">
        <v>39</v>
      </c>
      <c r="B84" s="23" t="s">
        <v>131</v>
      </c>
      <c r="C84" s="23" t="s">
        <v>132</v>
      </c>
      <c r="D84" s="22" t="s">
        <v>41</v>
      </c>
      <c r="E84" s="24" t="s">
        <v>133</v>
      </c>
      <c r="F84" s="25" t="s">
        <v>98</v>
      </c>
      <c r="G84" s="26">
        <v>60</v>
      </c>
      <c r="H84" s="27">
        <v>0</v>
      </c>
      <c r="I84" s="27">
        <f>ROUND(ROUND(H84,2)*ROUND(G84,3),2)</f>
        <v>0</v>
      </c>
      <c r="O84">
        <f>(I84*21)/100</f>
        <v>0</v>
      </c>
      <c r="P84" t="s">
        <v>10</v>
      </c>
    </row>
    <row r="85" spans="1:16" x14ac:dyDescent="0.2">
      <c r="A85" s="28" t="s">
        <v>44</v>
      </c>
      <c r="E85" s="29" t="s">
        <v>134</v>
      </c>
    </row>
    <row r="86" spans="1:16" ht="63.75" x14ac:dyDescent="0.2">
      <c r="A86" s="30" t="s">
        <v>46</v>
      </c>
      <c r="E86" s="31" t="s">
        <v>135</v>
      </c>
    </row>
    <row r="87" spans="1:16" ht="25.5" x14ac:dyDescent="0.2">
      <c r="A87" t="s">
        <v>48</v>
      </c>
      <c r="E87" s="29" t="s">
        <v>130</v>
      </c>
    </row>
    <row r="88" spans="1:16" ht="25.5" x14ac:dyDescent="0.2">
      <c r="A88" s="22" t="s">
        <v>39</v>
      </c>
      <c r="B88" s="23" t="s">
        <v>136</v>
      </c>
      <c r="C88" s="23" t="s">
        <v>137</v>
      </c>
      <c r="D88" s="22" t="s">
        <v>41</v>
      </c>
      <c r="E88" s="24" t="s">
        <v>138</v>
      </c>
      <c r="F88" s="25" t="s">
        <v>108</v>
      </c>
      <c r="G88" s="26">
        <v>5</v>
      </c>
      <c r="H88" s="27">
        <v>0</v>
      </c>
      <c r="I88" s="27">
        <f>ROUND(ROUND(H88,2)*ROUND(G88,3),2)</f>
        <v>0</v>
      </c>
      <c r="O88">
        <f>(I88*21)/100</f>
        <v>0</v>
      </c>
      <c r="P88" t="s">
        <v>10</v>
      </c>
    </row>
    <row r="89" spans="1:16" ht="25.5" x14ac:dyDescent="0.2">
      <c r="A89" s="28" t="s">
        <v>44</v>
      </c>
      <c r="E89" s="29" t="s">
        <v>138</v>
      </c>
    </row>
    <row r="90" spans="1:16" ht="63.75" x14ac:dyDescent="0.2">
      <c r="A90" s="30" t="s">
        <v>46</v>
      </c>
      <c r="E90" s="31" t="s">
        <v>139</v>
      </c>
    </row>
    <row r="91" spans="1:16" x14ac:dyDescent="0.2">
      <c r="A91" t="s">
        <v>48</v>
      </c>
      <c r="E91" s="29" t="s">
        <v>77</v>
      </c>
    </row>
    <row r="92" spans="1:16" ht="25.5" x14ac:dyDescent="0.2">
      <c r="A92" s="22" t="s">
        <v>39</v>
      </c>
      <c r="B92" s="23" t="s">
        <v>140</v>
      </c>
      <c r="C92" s="23" t="s">
        <v>141</v>
      </c>
      <c r="D92" s="22" t="s">
        <v>41</v>
      </c>
      <c r="E92" s="24" t="s">
        <v>142</v>
      </c>
      <c r="F92" s="25" t="s">
        <v>108</v>
      </c>
      <c r="G92" s="26">
        <v>70</v>
      </c>
      <c r="H92" s="27">
        <v>0</v>
      </c>
      <c r="I92" s="27">
        <f>ROUND(ROUND(H92,2)*ROUND(G92,3),2)</f>
        <v>0</v>
      </c>
      <c r="O92">
        <f>(I92*21)/100</f>
        <v>0</v>
      </c>
      <c r="P92" t="s">
        <v>10</v>
      </c>
    </row>
    <row r="93" spans="1:16" ht="25.5" x14ac:dyDescent="0.2">
      <c r="A93" s="28" t="s">
        <v>44</v>
      </c>
      <c r="E93" s="29" t="s">
        <v>142</v>
      </c>
    </row>
    <row r="94" spans="1:16" ht="63.75" x14ac:dyDescent="0.2">
      <c r="A94" s="30" t="s">
        <v>46</v>
      </c>
      <c r="E94" s="31" t="s">
        <v>143</v>
      </c>
    </row>
    <row r="95" spans="1:16" x14ac:dyDescent="0.2">
      <c r="A95" t="s">
        <v>48</v>
      </c>
      <c r="E95" s="29" t="s">
        <v>77</v>
      </c>
    </row>
    <row r="96" spans="1:16" ht="25.5" x14ac:dyDescent="0.2">
      <c r="A96" s="22" t="s">
        <v>39</v>
      </c>
      <c r="B96" s="23" t="s">
        <v>144</v>
      </c>
      <c r="C96" s="23" t="s">
        <v>145</v>
      </c>
      <c r="D96" s="22" t="s">
        <v>41</v>
      </c>
      <c r="E96" s="24" t="s">
        <v>146</v>
      </c>
      <c r="F96" s="25" t="s">
        <v>108</v>
      </c>
      <c r="G96" s="26">
        <v>131</v>
      </c>
      <c r="H96" s="27">
        <v>0</v>
      </c>
      <c r="I96" s="27">
        <f>ROUND(ROUND(H96,2)*ROUND(G96,3),2)</f>
        <v>0</v>
      </c>
      <c r="O96">
        <f>(I96*21)/100</f>
        <v>0</v>
      </c>
      <c r="P96" t="s">
        <v>10</v>
      </c>
    </row>
    <row r="97" spans="1:16" ht="25.5" x14ac:dyDescent="0.2">
      <c r="A97" s="28" t="s">
        <v>44</v>
      </c>
      <c r="E97" s="29" t="s">
        <v>146</v>
      </c>
    </row>
    <row r="98" spans="1:16" ht="89.25" x14ac:dyDescent="0.2">
      <c r="A98" s="30" t="s">
        <v>46</v>
      </c>
      <c r="E98" s="31" t="s">
        <v>147</v>
      </c>
    </row>
    <row r="99" spans="1:16" x14ac:dyDescent="0.2">
      <c r="A99" t="s">
        <v>48</v>
      </c>
      <c r="E99" s="29" t="s">
        <v>77</v>
      </c>
    </row>
    <row r="100" spans="1:16" ht="25.5" x14ac:dyDescent="0.2">
      <c r="A100" s="22" t="s">
        <v>39</v>
      </c>
      <c r="B100" s="23" t="s">
        <v>148</v>
      </c>
      <c r="C100" s="23" t="s">
        <v>149</v>
      </c>
      <c r="D100" s="22" t="s">
        <v>41</v>
      </c>
      <c r="E100" s="24" t="s">
        <v>150</v>
      </c>
      <c r="F100" s="25" t="s">
        <v>108</v>
      </c>
      <c r="G100" s="26">
        <v>42</v>
      </c>
      <c r="H100" s="27">
        <v>0</v>
      </c>
      <c r="I100" s="27">
        <f>ROUND(ROUND(H100,2)*ROUND(G100,3),2)</f>
        <v>0</v>
      </c>
      <c r="O100">
        <f>(I100*21)/100</f>
        <v>0</v>
      </c>
      <c r="P100" t="s">
        <v>10</v>
      </c>
    </row>
    <row r="101" spans="1:16" ht="25.5" x14ac:dyDescent="0.2">
      <c r="A101" s="28" t="s">
        <v>44</v>
      </c>
      <c r="E101" s="29" t="s">
        <v>150</v>
      </c>
    </row>
    <row r="102" spans="1:16" ht="114.75" x14ac:dyDescent="0.2">
      <c r="A102" s="30" t="s">
        <v>46</v>
      </c>
      <c r="E102" s="31" t="s">
        <v>151</v>
      </c>
    </row>
    <row r="103" spans="1:16" x14ac:dyDescent="0.2">
      <c r="A103" t="s">
        <v>48</v>
      </c>
      <c r="E103" s="29" t="s">
        <v>77</v>
      </c>
    </row>
    <row r="104" spans="1:16" ht="25.5" x14ac:dyDescent="0.2">
      <c r="A104" s="22" t="s">
        <v>39</v>
      </c>
      <c r="B104" s="23" t="s">
        <v>152</v>
      </c>
      <c r="C104" s="23" t="s">
        <v>153</v>
      </c>
      <c r="D104" s="22" t="s">
        <v>41</v>
      </c>
      <c r="E104" s="24" t="s">
        <v>154</v>
      </c>
      <c r="F104" s="25" t="s">
        <v>108</v>
      </c>
      <c r="G104" s="26">
        <v>42</v>
      </c>
      <c r="H104" s="27">
        <v>0</v>
      </c>
      <c r="I104" s="27">
        <f>ROUND(ROUND(H104,2)*ROUND(G104,3),2)</f>
        <v>0</v>
      </c>
      <c r="O104">
        <f>(I104*21)/100</f>
        <v>0</v>
      </c>
      <c r="P104" t="s">
        <v>10</v>
      </c>
    </row>
    <row r="105" spans="1:16" ht="25.5" x14ac:dyDescent="0.2">
      <c r="A105" s="28" t="s">
        <v>44</v>
      </c>
      <c r="E105" s="29" t="s">
        <v>154</v>
      </c>
    </row>
    <row r="106" spans="1:16" x14ac:dyDescent="0.2">
      <c r="A106" s="30" t="s">
        <v>46</v>
      </c>
      <c r="E106" s="31" t="s">
        <v>77</v>
      </c>
    </row>
    <row r="107" spans="1:16" x14ac:dyDescent="0.2">
      <c r="A107" t="s">
        <v>48</v>
      </c>
      <c r="E107" s="29" t="s">
        <v>77</v>
      </c>
    </row>
    <row r="108" spans="1:16" x14ac:dyDescent="0.2">
      <c r="A108" s="22" t="s">
        <v>39</v>
      </c>
      <c r="B108" s="23" t="s">
        <v>155</v>
      </c>
      <c r="C108" s="23" t="s">
        <v>156</v>
      </c>
      <c r="D108" s="22" t="s">
        <v>41</v>
      </c>
      <c r="E108" s="24" t="s">
        <v>157</v>
      </c>
      <c r="F108" s="25" t="s">
        <v>108</v>
      </c>
      <c r="G108" s="26">
        <v>32</v>
      </c>
      <c r="H108" s="27">
        <v>0</v>
      </c>
      <c r="I108" s="27">
        <f>ROUND(ROUND(H108,2)*ROUND(G108,3),2)</f>
        <v>0</v>
      </c>
      <c r="O108">
        <f>(I108*21)/100</f>
        <v>0</v>
      </c>
      <c r="P108" t="s">
        <v>10</v>
      </c>
    </row>
    <row r="109" spans="1:16" x14ac:dyDescent="0.2">
      <c r="A109" s="28" t="s">
        <v>44</v>
      </c>
      <c r="E109" s="29" t="s">
        <v>157</v>
      </c>
    </row>
    <row r="110" spans="1:16" x14ac:dyDescent="0.2">
      <c r="A110" s="30" t="s">
        <v>46</v>
      </c>
      <c r="E110" s="31" t="s">
        <v>77</v>
      </c>
    </row>
    <row r="111" spans="1:16" x14ac:dyDescent="0.2">
      <c r="A111" t="s">
        <v>48</v>
      </c>
      <c r="E111" s="29" t="s">
        <v>77</v>
      </c>
    </row>
    <row r="112" spans="1:16" ht="25.5" x14ac:dyDescent="0.2">
      <c r="A112" s="22" t="s">
        <v>39</v>
      </c>
      <c r="B112" s="23" t="s">
        <v>158</v>
      </c>
      <c r="C112" s="23" t="s">
        <v>159</v>
      </c>
      <c r="D112" s="22" t="s">
        <v>41</v>
      </c>
      <c r="E112" s="24" t="s">
        <v>160</v>
      </c>
      <c r="F112" s="25" t="s">
        <v>108</v>
      </c>
      <c r="G112" s="26">
        <v>110</v>
      </c>
      <c r="H112" s="27">
        <v>0</v>
      </c>
      <c r="I112" s="27">
        <f>ROUND(ROUND(H112,2)*ROUND(G112,3),2)</f>
        <v>0</v>
      </c>
      <c r="O112">
        <f>(I112*21)/100</f>
        <v>0</v>
      </c>
      <c r="P112" t="s">
        <v>10</v>
      </c>
    </row>
    <row r="113" spans="1:16" ht="25.5" x14ac:dyDescent="0.2">
      <c r="A113" s="28" t="s">
        <v>44</v>
      </c>
      <c r="E113" s="29" t="s">
        <v>160</v>
      </c>
    </row>
    <row r="114" spans="1:16" x14ac:dyDescent="0.2">
      <c r="A114" s="30" t="s">
        <v>46</v>
      </c>
      <c r="E114" s="31" t="s">
        <v>77</v>
      </c>
    </row>
    <row r="115" spans="1:16" x14ac:dyDescent="0.2">
      <c r="A115" t="s">
        <v>48</v>
      </c>
      <c r="E115" s="29" t="s">
        <v>77</v>
      </c>
    </row>
    <row r="116" spans="1:16" ht="25.5" x14ac:dyDescent="0.2">
      <c r="A116" s="22" t="s">
        <v>39</v>
      </c>
      <c r="B116" s="23" t="s">
        <v>161</v>
      </c>
      <c r="C116" s="23" t="s">
        <v>159</v>
      </c>
      <c r="D116" s="22" t="s">
        <v>41</v>
      </c>
      <c r="E116" s="24" t="s">
        <v>160</v>
      </c>
      <c r="F116" s="25" t="s">
        <v>108</v>
      </c>
      <c r="G116" s="26">
        <v>19</v>
      </c>
      <c r="H116" s="27">
        <v>0</v>
      </c>
      <c r="I116" s="27">
        <f>ROUND(ROUND(H116,2)*ROUND(G116,3),2)</f>
        <v>0</v>
      </c>
      <c r="O116">
        <f>(I116*21)/100</f>
        <v>0</v>
      </c>
      <c r="P116" t="s">
        <v>10</v>
      </c>
    </row>
    <row r="117" spans="1:16" ht="25.5" x14ac:dyDescent="0.2">
      <c r="A117" s="28" t="s">
        <v>44</v>
      </c>
      <c r="E117" s="29" t="s">
        <v>160</v>
      </c>
    </row>
    <row r="118" spans="1:16" x14ac:dyDescent="0.2">
      <c r="A118" s="30" t="s">
        <v>46</v>
      </c>
      <c r="E118" s="31" t="s">
        <v>77</v>
      </c>
    </row>
    <row r="119" spans="1:16" x14ac:dyDescent="0.2">
      <c r="A119" t="s">
        <v>48</v>
      </c>
      <c r="E119" s="29" t="s">
        <v>77</v>
      </c>
    </row>
    <row r="120" spans="1:16" x14ac:dyDescent="0.2">
      <c r="A120" s="22" t="s">
        <v>39</v>
      </c>
      <c r="B120" s="23" t="s">
        <v>162</v>
      </c>
      <c r="C120" s="23" t="s">
        <v>163</v>
      </c>
      <c r="D120" s="22" t="s">
        <v>41</v>
      </c>
      <c r="E120" s="24" t="s">
        <v>164</v>
      </c>
      <c r="F120" s="25" t="s">
        <v>108</v>
      </c>
      <c r="G120" s="26">
        <v>95</v>
      </c>
      <c r="H120" s="27">
        <v>0</v>
      </c>
      <c r="I120" s="27">
        <f>ROUND(ROUND(H120,2)*ROUND(G120,3),2)</f>
        <v>0</v>
      </c>
      <c r="O120">
        <f>(I120*21)/100</f>
        <v>0</v>
      </c>
      <c r="P120" t="s">
        <v>10</v>
      </c>
    </row>
    <row r="121" spans="1:16" x14ac:dyDescent="0.2">
      <c r="A121" s="28" t="s">
        <v>44</v>
      </c>
      <c r="E121" s="29" t="s">
        <v>164</v>
      </c>
    </row>
    <row r="122" spans="1:16" ht="114.75" x14ac:dyDescent="0.2">
      <c r="A122" s="30" t="s">
        <v>46</v>
      </c>
      <c r="E122" s="31" t="s">
        <v>165</v>
      </c>
    </row>
    <row r="123" spans="1:16" x14ac:dyDescent="0.2">
      <c r="A123" t="s">
        <v>48</v>
      </c>
      <c r="E123" s="29" t="s">
        <v>77</v>
      </c>
    </row>
    <row r="124" spans="1:16" x14ac:dyDescent="0.2">
      <c r="A124" s="22" t="s">
        <v>39</v>
      </c>
      <c r="B124" s="23" t="s">
        <v>166</v>
      </c>
      <c r="C124" s="23" t="s">
        <v>167</v>
      </c>
      <c r="D124" s="22" t="s">
        <v>41</v>
      </c>
      <c r="E124" s="24" t="s">
        <v>168</v>
      </c>
      <c r="F124" s="25" t="s">
        <v>108</v>
      </c>
      <c r="G124" s="26">
        <v>32</v>
      </c>
      <c r="H124" s="27">
        <v>0</v>
      </c>
      <c r="I124" s="27">
        <f>ROUND(ROUND(H124,2)*ROUND(G124,3),2)</f>
        <v>0</v>
      </c>
      <c r="O124">
        <f>(I124*21)/100</f>
        <v>0</v>
      </c>
      <c r="P124" t="s">
        <v>10</v>
      </c>
    </row>
    <row r="125" spans="1:16" x14ac:dyDescent="0.2">
      <c r="A125" s="28" t="s">
        <v>44</v>
      </c>
      <c r="E125" s="29" t="s">
        <v>168</v>
      </c>
    </row>
    <row r="126" spans="1:16" ht="114.75" x14ac:dyDescent="0.2">
      <c r="A126" s="30" t="s">
        <v>46</v>
      </c>
      <c r="E126" s="31" t="s">
        <v>169</v>
      </c>
    </row>
    <row r="127" spans="1:16" x14ac:dyDescent="0.2">
      <c r="A127" t="s">
        <v>48</v>
      </c>
      <c r="E127" s="29" t="s">
        <v>77</v>
      </c>
    </row>
    <row r="128" spans="1:16" x14ac:dyDescent="0.2">
      <c r="A128" s="22" t="s">
        <v>39</v>
      </c>
      <c r="B128" s="23" t="s">
        <v>170</v>
      </c>
      <c r="C128" s="23" t="s">
        <v>171</v>
      </c>
      <c r="D128" s="22" t="s">
        <v>41</v>
      </c>
      <c r="E128" s="24" t="s">
        <v>172</v>
      </c>
      <c r="F128" s="25" t="s">
        <v>108</v>
      </c>
      <c r="G128" s="26">
        <v>5</v>
      </c>
      <c r="H128" s="27">
        <v>0</v>
      </c>
      <c r="I128" s="27">
        <f>ROUND(ROUND(H128,2)*ROUND(G128,3),2)</f>
        <v>0</v>
      </c>
      <c r="O128">
        <f>(I128*21)/100</f>
        <v>0</v>
      </c>
      <c r="P128" t="s">
        <v>10</v>
      </c>
    </row>
    <row r="129" spans="1:18" x14ac:dyDescent="0.2">
      <c r="A129" s="28" t="s">
        <v>44</v>
      </c>
      <c r="E129" s="29" t="s">
        <v>172</v>
      </c>
    </row>
    <row r="130" spans="1:18" ht="89.25" x14ac:dyDescent="0.2">
      <c r="A130" s="30" t="s">
        <v>46</v>
      </c>
      <c r="E130" s="31" t="s">
        <v>173</v>
      </c>
    </row>
    <row r="131" spans="1:18" x14ac:dyDescent="0.2">
      <c r="A131" t="s">
        <v>48</v>
      </c>
      <c r="E131" s="29" t="s">
        <v>77</v>
      </c>
    </row>
    <row r="132" spans="1:18" x14ac:dyDescent="0.2">
      <c r="A132" s="22" t="s">
        <v>39</v>
      </c>
      <c r="B132" s="23" t="s">
        <v>174</v>
      </c>
      <c r="C132" s="23" t="s">
        <v>175</v>
      </c>
      <c r="D132" s="22" t="s">
        <v>41</v>
      </c>
      <c r="E132" s="24" t="s">
        <v>176</v>
      </c>
      <c r="F132" s="25" t="s">
        <v>108</v>
      </c>
      <c r="G132" s="26">
        <v>111</v>
      </c>
      <c r="H132" s="27">
        <v>0</v>
      </c>
      <c r="I132" s="27">
        <f>ROUND(ROUND(H132,2)*ROUND(G132,3),2)</f>
        <v>0</v>
      </c>
      <c r="O132">
        <f>(I132*21)/100</f>
        <v>0</v>
      </c>
      <c r="P132" t="s">
        <v>10</v>
      </c>
    </row>
    <row r="133" spans="1:18" x14ac:dyDescent="0.2">
      <c r="A133" s="28" t="s">
        <v>44</v>
      </c>
      <c r="E133" s="29" t="s">
        <v>176</v>
      </c>
    </row>
    <row r="134" spans="1:18" ht="63.75" x14ac:dyDescent="0.2">
      <c r="A134" s="30" t="s">
        <v>46</v>
      </c>
      <c r="E134" s="31" t="s">
        <v>177</v>
      </c>
    </row>
    <row r="135" spans="1:18" x14ac:dyDescent="0.2">
      <c r="A135" t="s">
        <v>48</v>
      </c>
      <c r="E135" s="29" t="s">
        <v>77</v>
      </c>
    </row>
    <row r="136" spans="1:18" x14ac:dyDescent="0.2">
      <c r="A136" s="22" t="s">
        <v>39</v>
      </c>
      <c r="B136" s="23" t="s">
        <v>178</v>
      </c>
      <c r="C136" s="23" t="s">
        <v>179</v>
      </c>
      <c r="D136" s="22" t="s">
        <v>41</v>
      </c>
      <c r="E136" s="24" t="s">
        <v>180</v>
      </c>
      <c r="F136" s="25" t="s">
        <v>108</v>
      </c>
      <c r="G136" s="26">
        <v>110</v>
      </c>
      <c r="H136" s="27">
        <v>0</v>
      </c>
      <c r="I136" s="27">
        <f>ROUND(ROUND(H136,2)*ROUND(G136,3),2)</f>
        <v>0</v>
      </c>
      <c r="O136">
        <f>(I136*21)/100</f>
        <v>0</v>
      </c>
      <c r="P136" t="s">
        <v>10</v>
      </c>
    </row>
    <row r="137" spans="1:18" x14ac:dyDescent="0.2">
      <c r="A137" s="28" t="s">
        <v>44</v>
      </c>
      <c r="E137" s="29" t="s">
        <v>180</v>
      </c>
    </row>
    <row r="138" spans="1:18" x14ac:dyDescent="0.2">
      <c r="A138" s="30" t="s">
        <v>46</v>
      </c>
      <c r="E138" s="31" t="s">
        <v>77</v>
      </c>
    </row>
    <row r="139" spans="1:18" x14ac:dyDescent="0.2">
      <c r="A139" t="s">
        <v>48</v>
      </c>
      <c r="E139" s="29" t="s">
        <v>77</v>
      </c>
    </row>
    <row r="140" spans="1:18" x14ac:dyDescent="0.2">
      <c r="A140" s="22" t="s">
        <v>39</v>
      </c>
      <c r="B140" s="23" t="s">
        <v>181</v>
      </c>
      <c r="C140" s="23" t="s">
        <v>182</v>
      </c>
      <c r="D140" s="22" t="s">
        <v>41</v>
      </c>
      <c r="E140" s="24" t="s">
        <v>183</v>
      </c>
      <c r="F140" s="25" t="s">
        <v>108</v>
      </c>
      <c r="G140" s="26">
        <v>19</v>
      </c>
      <c r="H140" s="27">
        <v>0</v>
      </c>
      <c r="I140" s="27">
        <f>ROUND(ROUND(H140,2)*ROUND(G140,3),2)</f>
        <v>0</v>
      </c>
      <c r="O140">
        <f>(I140*21)/100</f>
        <v>0</v>
      </c>
      <c r="P140" t="s">
        <v>10</v>
      </c>
    </row>
    <row r="141" spans="1:18" x14ac:dyDescent="0.2">
      <c r="A141" s="28" t="s">
        <v>44</v>
      </c>
      <c r="E141" s="29" t="s">
        <v>183</v>
      </c>
    </row>
    <row r="142" spans="1:18" x14ac:dyDescent="0.2">
      <c r="A142" s="30" t="s">
        <v>46</v>
      </c>
      <c r="E142" s="31" t="s">
        <v>77</v>
      </c>
    </row>
    <row r="143" spans="1:18" x14ac:dyDescent="0.2">
      <c r="A143" t="s">
        <v>48</v>
      </c>
      <c r="E143" s="29" t="s">
        <v>77</v>
      </c>
    </row>
    <row r="144" spans="1:18" ht="12.75" customHeight="1" x14ac:dyDescent="0.2">
      <c r="A144" s="3" t="s">
        <v>37</v>
      </c>
      <c r="B144" s="3"/>
      <c r="C144" s="32" t="s">
        <v>33</v>
      </c>
      <c r="D144" s="3"/>
      <c r="E144" s="20" t="s">
        <v>184</v>
      </c>
      <c r="F144" s="3"/>
      <c r="G144" s="3"/>
      <c r="H144" s="3"/>
      <c r="I144" s="33">
        <f>0+Q144</f>
        <v>0</v>
      </c>
      <c r="O144">
        <f>0+R144</f>
        <v>0</v>
      </c>
      <c r="Q144">
        <f>0+I145+I149+I153+I157+I161+I165+I169+I173+I177</f>
        <v>0</v>
      </c>
      <c r="R144">
        <f>0+O145+O149+O153+O157+O161+O165+O169+O173+O177</f>
        <v>0</v>
      </c>
    </row>
    <row r="145" spans="1:16" x14ac:dyDescent="0.2">
      <c r="A145" s="22" t="s">
        <v>39</v>
      </c>
      <c r="B145" s="23" t="s">
        <v>185</v>
      </c>
      <c r="C145" s="23" t="s">
        <v>186</v>
      </c>
      <c r="D145" s="22" t="s">
        <v>41</v>
      </c>
      <c r="E145" s="24" t="s">
        <v>187</v>
      </c>
      <c r="F145" s="25" t="s">
        <v>70</v>
      </c>
      <c r="G145" s="26">
        <v>22</v>
      </c>
      <c r="H145" s="27">
        <v>0</v>
      </c>
      <c r="I145" s="27">
        <f>ROUND(ROUND(H145,2)*ROUND(G145,3),2)</f>
        <v>0</v>
      </c>
      <c r="O145">
        <f>(I145*21)/100</f>
        <v>0</v>
      </c>
      <c r="P145" t="s">
        <v>10</v>
      </c>
    </row>
    <row r="146" spans="1:16" x14ac:dyDescent="0.2">
      <c r="A146" s="28" t="s">
        <v>44</v>
      </c>
      <c r="E146" s="29" t="s">
        <v>188</v>
      </c>
    </row>
    <row r="147" spans="1:16" ht="63.75" x14ac:dyDescent="0.2">
      <c r="A147" s="30" t="s">
        <v>46</v>
      </c>
      <c r="E147" s="31" t="s">
        <v>189</v>
      </c>
    </row>
    <row r="148" spans="1:16" x14ac:dyDescent="0.2">
      <c r="A148" t="s">
        <v>48</v>
      </c>
      <c r="E148" s="29" t="s">
        <v>77</v>
      </c>
    </row>
    <row r="149" spans="1:16" x14ac:dyDescent="0.2">
      <c r="A149" s="22" t="s">
        <v>39</v>
      </c>
      <c r="B149" s="23" t="s">
        <v>190</v>
      </c>
      <c r="C149" s="23" t="s">
        <v>191</v>
      </c>
      <c r="D149" s="22" t="s">
        <v>41</v>
      </c>
      <c r="E149" s="24" t="s">
        <v>192</v>
      </c>
      <c r="F149" s="25" t="s">
        <v>70</v>
      </c>
      <c r="G149" s="26">
        <v>22</v>
      </c>
      <c r="H149" s="27">
        <v>0</v>
      </c>
      <c r="I149" s="27">
        <f>ROUND(ROUND(H149,2)*ROUND(G149,3),2)</f>
        <v>0</v>
      </c>
      <c r="O149">
        <f>(I149*21)/100</f>
        <v>0</v>
      </c>
      <c r="P149" t="s">
        <v>10</v>
      </c>
    </row>
    <row r="150" spans="1:16" x14ac:dyDescent="0.2">
      <c r="A150" s="28" t="s">
        <v>44</v>
      </c>
      <c r="E150" s="29" t="s">
        <v>193</v>
      </c>
    </row>
    <row r="151" spans="1:16" ht="63.75" x14ac:dyDescent="0.2">
      <c r="A151" s="30" t="s">
        <v>46</v>
      </c>
      <c r="E151" s="31" t="s">
        <v>189</v>
      </c>
    </row>
    <row r="152" spans="1:16" x14ac:dyDescent="0.2">
      <c r="A152" t="s">
        <v>48</v>
      </c>
      <c r="E152" s="29" t="s">
        <v>77</v>
      </c>
    </row>
    <row r="153" spans="1:16" x14ac:dyDescent="0.2">
      <c r="A153" s="22" t="s">
        <v>39</v>
      </c>
      <c r="B153" s="23" t="s">
        <v>194</v>
      </c>
      <c r="C153" s="23" t="s">
        <v>195</v>
      </c>
      <c r="D153" s="22" t="s">
        <v>41</v>
      </c>
      <c r="E153" s="24" t="s">
        <v>196</v>
      </c>
      <c r="F153" s="25" t="s">
        <v>70</v>
      </c>
      <c r="G153" s="26">
        <v>22</v>
      </c>
      <c r="H153" s="27">
        <v>0</v>
      </c>
      <c r="I153" s="27">
        <f>ROUND(ROUND(H153,2)*ROUND(G153,3),2)</f>
        <v>0</v>
      </c>
      <c r="O153">
        <f>(I153*21)/100</f>
        <v>0</v>
      </c>
      <c r="P153" t="s">
        <v>10</v>
      </c>
    </row>
    <row r="154" spans="1:16" ht="25.5" x14ac:dyDescent="0.2">
      <c r="A154" s="28" t="s">
        <v>44</v>
      </c>
      <c r="E154" s="29" t="s">
        <v>197</v>
      </c>
    </row>
    <row r="155" spans="1:16" ht="63.75" x14ac:dyDescent="0.2">
      <c r="A155" s="30" t="s">
        <v>46</v>
      </c>
      <c r="E155" s="31" t="s">
        <v>189</v>
      </c>
    </row>
    <row r="156" spans="1:16" ht="76.5" x14ac:dyDescent="0.2">
      <c r="A156" t="s">
        <v>48</v>
      </c>
      <c r="E156" s="29" t="s">
        <v>198</v>
      </c>
    </row>
    <row r="157" spans="1:16" ht="25.5" x14ac:dyDescent="0.2">
      <c r="A157" s="22" t="s">
        <v>39</v>
      </c>
      <c r="B157" s="23" t="s">
        <v>199</v>
      </c>
      <c r="C157" s="23" t="s">
        <v>200</v>
      </c>
      <c r="D157" s="22" t="s">
        <v>41</v>
      </c>
      <c r="E157" s="24" t="s">
        <v>201</v>
      </c>
      <c r="F157" s="25" t="s">
        <v>70</v>
      </c>
      <c r="G157" s="26">
        <v>22</v>
      </c>
      <c r="H157" s="27">
        <v>0</v>
      </c>
      <c r="I157" s="27">
        <f>ROUND(ROUND(H157,2)*ROUND(G157,3),2)</f>
        <v>0</v>
      </c>
      <c r="O157">
        <f>(I157*21)/100</f>
        <v>0</v>
      </c>
      <c r="P157" t="s">
        <v>10</v>
      </c>
    </row>
    <row r="158" spans="1:16" ht="25.5" x14ac:dyDescent="0.2">
      <c r="A158" s="28" t="s">
        <v>44</v>
      </c>
      <c r="E158" s="29" t="s">
        <v>202</v>
      </c>
    </row>
    <row r="159" spans="1:16" ht="63.75" x14ac:dyDescent="0.2">
      <c r="A159" s="30" t="s">
        <v>46</v>
      </c>
      <c r="E159" s="31" t="s">
        <v>189</v>
      </c>
    </row>
    <row r="160" spans="1:16" ht="38.25" x14ac:dyDescent="0.2">
      <c r="A160" t="s">
        <v>48</v>
      </c>
      <c r="E160" s="29" t="s">
        <v>203</v>
      </c>
    </row>
    <row r="161" spans="1:16" x14ac:dyDescent="0.2">
      <c r="A161" s="22" t="s">
        <v>39</v>
      </c>
      <c r="B161" s="23" t="s">
        <v>204</v>
      </c>
      <c r="C161" s="23" t="s">
        <v>205</v>
      </c>
      <c r="D161" s="22" t="s">
        <v>41</v>
      </c>
      <c r="E161" s="24" t="s">
        <v>206</v>
      </c>
      <c r="F161" s="25" t="s">
        <v>70</v>
      </c>
      <c r="G161" s="26">
        <v>22</v>
      </c>
      <c r="H161" s="27">
        <v>0</v>
      </c>
      <c r="I161" s="27">
        <f>ROUND(ROUND(H161,2)*ROUND(G161,3),2)</f>
        <v>0</v>
      </c>
      <c r="O161">
        <f>(I161*21)/100</f>
        <v>0</v>
      </c>
      <c r="P161" t="s">
        <v>10</v>
      </c>
    </row>
    <row r="162" spans="1:16" ht="25.5" x14ac:dyDescent="0.2">
      <c r="A162" s="28" t="s">
        <v>44</v>
      </c>
      <c r="E162" s="29" t="s">
        <v>207</v>
      </c>
    </row>
    <row r="163" spans="1:16" ht="63.75" x14ac:dyDescent="0.2">
      <c r="A163" s="30" t="s">
        <v>46</v>
      </c>
      <c r="E163" s="31" t="s">
        <v>208</v>
      </c>
    </row>
    <row r="164" spans="1:16" x14ac:dyDescent="0.2">
      <c r="A164" t="s">
        <v>48</v>
      </c>
      <c r="E164" s="29" t="s">
        <v>77</v>
      </c>
    </row>
    <row r="165" spans="1:16" x14ac:dyDescent="0.2">
      <c r="A165" s="22" t="s">
        <v>39</v>
      </c>
      <c r="B165" s="23" t="s">
        <v>209</v>
      </c>
      <c r="C165" s="23" t="s">
        <v>210</v>
      </c>
      <c r="D165" s="22" t="s">
        <v>41</v>
      </c>
      <c r="E165" s="24" t="s">
        <v>211</v>
      </c>
      <c r="F165" s="25" t="s">
        <v>70</v>
      </c>
      <c r="G165" s="26">
        <v>44</v>
      </c>
      <c r="H165" s="27">
        <v>0</v>
      </c>
      <c r="I165" s="27">
        <f>ROUND(ROUND(H165,2)*ROUND(G165,3),2)</f>
        <v>0</v>
      </c>
      <c r="O165">
        <f>(I165*21)/100</f>
        <v>0</v>
      </c>
      <c r="P165" t="s">
        <v>10</v>
      </c>
    </row>
    <row r="166" spans="1:16" ht="25.5" x14ac:dyDescent="0.2">
      <c r="A166" s="28" t="s">
        <v>44</v>
      </c>
      <c r="E166" s="29" t="s">
        <v>212</v>
      </c>
    </row>
    <row r="167" spans="1:16" ht="63.75" x14ac:dyDescent="0.2">
      <c r="A167" s="30" t="s">
        <v>46</v>
      </c>
      <c r="E167" s="31" t="s">
        <v>213</v>
      </c>
    </row>
    <row r="168" spans="1:16" x14ac:dyDescent="0.2">
      <c r="A168" t="s">
        <v>48</v>
      </c>
      <c r="E168" s="29" t="s">
        <v>77</v>
      </c>
    </row>
    <row r="169" spans="1:16" ht="25.5" x14ac:dyDescent="0.2">
      <c r="A169" s="22" t="s">
        <v>39</v>
      </c>
      <c r="B169" s="23" t="s">
        <v>214</v>
      </c>
      <c r="C169" s="23" t="s">
        <v>215</v>
      </c>
      <c r="D169" s="22" t="s">
        <v>41</v>
      </c>
      <c r="E169" s="24" t="s">
        <v>216</v>
      </c>
      <c r="F169" s="25" t="s">
        <v>70</v>
      </c>
      <c r="G169" s="26">
        <v>22</v>
      </c>
      <c r="H169" s="27">
        <v>0</v>
      </c>
      <c r="I169" s="27">
        <f>ROUND(ROUND(H169,2)*ROUND(G169,3),2)</f>
        <v>0</v>
      </c>
      <c r="O169">
        <f>(I169*21)/100</f>
        <v>0</v>
      </c>
      <c r="P169" t="s">
        <v>10</v>
      </c>
    </row>
    <row r="170" spans="1:16" ht="25.5" x14ac:dyDescent="0.2">
      <c r="A170" s="28" t="s">
        <v>44</v>
      </c>
      <c r="E170" s="29" t="s">
        <v>217</v>
      </c>
    </row>
    <row r="171" spans="1:16" ht="89.25" x14ac:dyDescent="0.2">
      <c r="A171" s="30" t="s">
        <v>46</v>
      </c>
      <c r="E171" s="31" t="s">
        <v>218</v>
      </c>
    </row>
    <row r="172" spans="1:16" ht="38.25" x14ac:dyDescent="0.2">
      <c r="A172" t="s">
        <v>48</v>
      </c>
      <c r="E172" s="29" t="s">
        <v>219</v>
      </c>
    </row>
    <row r="173" spans="1:16" ht="25.5" x14ac:dyDescent="0.2">
      <c r="A173" s="22" t="s">
        <v>39</v>
      </c>
      <c r="B173" s="23" t="s">
        <v>220</v>
      </c>
      <c r="C173" s="23" t="s">
        <v>221</v>
      </c>
      <c r="D173" s="22" t="s">
        <v>41</v>
      </c>
      <c r="E173" s="24" t="s">
        <v>222</v>
      </c>
      <c r="F173" s="25" t="s">
        <v>70</v>
      </c>
      <c r="G173" s="26">
        <v>22</v>
      </c>
      <c r="H173" s="27">
        <v>0</v>
      </c>
      <c r="I173" s="27">
        <f>ROUND(ROUND(H173,2)*ROUND(G173,3),2)</f>
        <v>0</v>
      </c>
      <c r="O173">
        <f>(I173*21)/100</f>
        <v>0</v>
      </c>
      <c r="P173" t="s">
        <v>10</v>
      </c>
    </row>
    <row r="174" spans="1:16" ht="25.5" x14ac:dyDescent="0.2">
      <c r="A174" s="28" t="s">
        <v>44</v>
      </c>
      <c r="E174" s="29" t="s">
        <v>223</v>
      </c>
    </row>
    <row r="175" spans="1:16" ht="63.75" x14ac:dyDescent="0.2">
      <c r="A175" s="30" t="s">
        <v>46</v>
      </c>
      <c r="E175" s="31" t="s">
        <v>189</v>
      </c>
    </row>
    <row r="176" spans="1:16" ht="38.25" x14ac:dyDescent="0.2">
      <c r="A176" t="s">
        <v>48</v>
      </c>
      <c r="E176" s="29" t="s">
        <v>224</v>
      </c>
    </row>
    <row r="177" spans="1:18" ht="25.5" x14ac:dyDescent="0.2">
      <c r="A177" s="22" t="s">
        <v>39</v>
      </c>
      <c r="B177" s="23" t="s">
        <v>225</v>
      </c>
      <c r="C177" s="23" t="s">
        <v>226</v>
      </c>
      <c r="D177" s="22" t="s">
        <v>41</v>
      </c>
      <c r="E177" s="24" t="s">
        <v>227</v>
      </c>
      <c r="F177" s="25" t="s">
        <v>70</v>
      </c>
      <c r="G177" s="26">
        <v>22</v>
      </c>
      <c r="H177" s="27">
        <v>0</v>
      </c>
      <c r="I177" s="27">
        <f>ROUND(ROUND(H177,2)*ROUND(G177,3),2)</f>
        <v>0</v>
      </c>
      <c r="O177">
        <f>(I177*21)/100</f>
        <v>0</v>
      </c>
      <c r="P177" t="s">
        <v>10</v>
      </c>
    </row>
    <row r="178" spans="1:18" ht="25.5" x14ac:dyDescent="0.2">
      <c r="A178" s="28" t="s">
        <v>44</v>
      </c>
      <c r="E178" s="29" t="s">
        <v>228</v>
      </c>
    </row>
    <row r="179" spans="1:18" ht="63.75" x14ac:dyDescent="0.2">
      <c r="A179" s="30" t="s">
        <v>46</v>
      </c>
      <c r="E179" s="31" t="s">
        <v>229</v>
      </c>
    </row>
    <row r="180" spans="1:18" ht="25.5" x14ac:dyDescent="0.2">
      <c r="A180" t="s">
        <v>48</v>
      </c>
      <c r="E180" s="29" t="s">
        <v>230</v>
      </c>
    </row>
    <row r="181" spans="1:18" ht="12.75" customHeight="1" x14ac:dyDescent="0.2">
      <c r="A181" s="3" t="s">
        <v>37</v>
      </c>
      <c r="B181" s="3"/>
      <c r="C181" s="32" t="s">
        <v>231</v>
      </c>
      <c r="D181" s="3"/>
      <c r="E181" s="20" t="s">
        <v>232</v>
      </c>
      <c r="F181" s="3"/>
      <c r="G181" s="3"/>
      <c r="H181" s="3"/>
      <c r="I181" s="33">
        <f>0+Q181</f>
        <v>0</v>
      </c>
      <c r="O181">
        <f>0+R181</f>
        <v>0</v>
      </c>
      <c r="Q181">
        <f>0+I182+I186+I190+I194+I198</f>
        <v>0</v>
      </c>
      <c r="R181">
        <f>0+O182+O186+O190+O194+O198</f>
        <v>0</v>
      </c>
    </row>
    <row r="182" spans="1:18" x14ac:dyDescent="0.2">
      <c r="A182" s="22" t="s">
        <v>39</v>
      </c>
      <c r="B182" s="23" t="s">
        <v>233</v>
      </c>
      <c r="C182" s="23" t="s">
        <v>234</v>
      </c>
      <c r="D182" s="22" t="s">
        <v>41</v>
      </c>
      <c r="E182" s="24" t="s">
        <v>235</v>
      </c>
      <c r="F182" s="25" t="s">
        <v>43</v>
      </c>
      <c r="G182" s="26">
        <v>5.0149999999999997</v>
      </c>
      <c r="H182" s="27">
        <v>0</v>
      </c>
      <c r="I182" s="27">
        <f>ROUND(ROUND(H182,2)*ROUND(G182,3),2)</f>
        <v>0</v>
      </c>
      <c r="O182">
        <f>(I182*21)/100</f>
        <v>0</v>
      </c>
      <c r="P182" t="s">
        <v>10</v>
      </c>
    </row>
    <row r="183" spans="1:18" x14ac:dyDescent="0.2">
      <c r="A183" s="28" t="s">
        <v>44</v>
      </c>
      <c r="E183" s="29" t="s">
        <v>235</v>
      </c>
    </row>
    <row r="184" spans="1:18" ht="89.25" x14ac:dyDescent="0.2">
      <c r="A184" s="30" t="s">
        <v>46</v>
      </c>
      <c r="E184" s="31" t="s">
        <v>236</v>
      </c>
    </row>
    <row r="185" spans="1:18" x14ac:dyDescent="0.2">
      <c r="A185" t="s">
        <v>48</v>
      </c>
      <c r="E185" s="29" t="s">
        <v>77</v>
      </c>
    </row>
    <row r="186" spans="1:18" ht="25.5" x14ac:dyDescent="0.2">
      <c r="A186" s="22" t="s">
        <v>39</v>
      </c>
      <c r="B186" s="23" t="s">
        <v>237</v>
      </c>
      <c r="C186" s="23" t="s">
        <v>238</v>
      </c>
      <c r="D186" s="22" t="s">
        <v>41</v>
      </c>
      <c r="E186" s="24" t="s">
        <v>239</v>
      </c>
      <c r="F186" s="25" t="s">
        <v>98</v>
      </c>
      <c r="G186" s="26">
        <v>587.6</v>
      </c>
      <c r="H186" s="27">
        <v>0</v>
      </c>
      <c r="I186" s="27">
        <f>ROUND(ROUND(H186,2)*ROUND(G186,3),2)</f>
        <v>0</v>
      </c>
      <c r="O186">
        <f>(I186*21)/100</f>
        <v>0</v>
      </c>
      <c r="P186" t="s">
        <v>10</v>
      </c>
    </row>
    <row r="187" spans="1:18" ht="25.5" x14ac:dyDescent="0.2">
      <c r="A187" s="28" t="s">
        <v>44</v>
      </c>
      <c r="E187" s="29" t="s">
        <v>240</v>
      </c>
    </row>
    <row r="188" spans="1:18" ht="89.25" x14ac:dyDescent="0.2">
      <c r="A188" s="30" t="s">
        <v>46</v>
      </c>
      <c r="E188" s="31" t="s">
        <v>241</v>
      </c>
    </row>
    <row r="189" spans="1:18" x14ac:dyDescent="0.2">
      <c r="A189" t="s">
        <v>48</v>
      </c>
      <c r="E189" s="29" t="s">
        <v>77</v>
      </c>
    </row>
    <row r="190" spans="1:18" x14ac:dyDescent="0.2">
      <c r="A190" s="22" t="s">
        <v>39</v>
      </c>
      <c r="B190" s="23" t="s">
        <v>242</v>
      </c>
      <c r="C190" s="23" t="s">
        <v>243</v>
      </c>
      <c r="D190" s="22" t="s">
        <v>41</v>
      </c>
      <c r="E190" s="24" t="s">
        <v>244</v>
      </c>
      <c r="F190" s="25" t="s">
        <v>43</v>
      </c>
      <c r="G190" s="26">
        <v>5.0149999999999997</v>
      </c>
      <c r="H190" s="27">
        <v>0</v>
      </c>
      <c r="I190" s="27">
        <f>ROUND(ROUND(H190,2)*ROUND(G190,3),2)</f>
        <v>0</v>
      </c>
      <c r="O190">
        <f>(I190*21)/100</f>
        <v>0</v>
      </c>
      <c r="P190" t="s">
        <v>10</v>
      </c>
    </row>
    <row r="191" spans="1:18" x14ac:dyDescent="0.2">
      <c r="A191" s="28" t="s">
        <v>44</v>
      </c>
      <c r="E191" s="29" t="s">
        <v>245</v>
      </c>
    </row>
    <row r="192" spans="1:18" x14ac:dyDescent="0.2">
      <c r="A192" s="30" t="s">
        <v>46</v>
      </c>
      <c r="E192" s="31" t="s">
        <v>77</v>
      </c>
    </row>
    <row r="193" spans="1:18" ht="89.25" x14ac:dyDescent="0.2">
      <c r="A193" t="s">
        <v>48</v>
      </c>
      <c r="E193" s="29" t="s">
        <v>246</v>
      </c>
    </row>
    <row r="194" spans="1:18" x14ac:dyDescent="0.2">
      <c r="A194" s="22" t="s">
        <v>39</v>
      </c>
      <c r="B194" s="23" t="s">
        <v>247</v>
      </c>
      <c r="C194" s="23" t="s">
        <v>248</v>
      </c>
      <c r="D194" s="22" t="s">
        <v>41</v>
      </c>
      <c r="E194" s="24" t="s">
        <v>249</v>
      </c>
      <c r="F194" s="25" t="s">
        <v>70</v>
      </c>
      <c r="G194" s="26">
        <v>364</v>
      </c>
      <c r="H194" s="27">
        <v>0</v>
      </c>
      <c r="I194" s="27">
        <f>ROUND(ROUND(H194,2)*ROUND(G194,3),2)</f>
        <v>0</v>
      </c>
      <c r="O194">
        <f>(I194*21)/100</f>
        <v>0</v>
      </c>
      <c r="P194" t="s">
        <v>10</v>
      </c>
    </row>
    <row r="195" spans="1:18" ht="25.5" x14ac:dyDescent="0.2">
      <c r="A195" s="28" t="s">
        <v>44</v>
      </c>
      <c r="E195" s="29" t="s">
        <v>250</v>
      </c>
    </row>
    <row r="196" spans="1:18" ht="63.75" x14ac:dyDescent="0.2">
      <c r="A196" s="30" t="s">
        <v>46</v>
      </c>
      <c r="E196" s="31" t="s">
        <v>251</v>
      </c>
    </row>
    <row r="197" spans="1:18" ht="178.5" x14ac:dyDescent="0.2">
      <c r="A197" t="s">
        <v>48</v>
      </c>
      <c r="E197" s="29" t="s">
        <v>252</v>
      </c>
    </row>
    <row r="198" spans="1:18" x14ac:dyDescent="0.2">
      <c r="A198" s="22" t="s">
        <v>39</v>
      </c>
      <c r="B198" s="23" t="s">
        <v>253</v>
      </c>
      <c r="C198" s="23" t="s">
        <v>254</v>
      </c>
      <c r="D198" s="22" t="s">
        <v>41</v>
      </c>
      <c r="E198" s="24" t="s">
        <v>255</v>
      </c>
      <c r="F198" s="25" t="s">
        <v>80</v>
      </c>
      <c r="G198" s="26">
        <v>6.2720000000000002</v>
      </c>
      <c r="H198" s="27">
        <v>0</v>
      </c>
      <c r="I198" s="27">
        <f>ROUND(ROUND(H198,2)*ROUND(G198,3),2)</f>
        <v>0</v>
      </c>
      <c r="O198">
        <f>(I198*21)/100</f>
        <v>0</v>
      </c>
      <c r="P198" t="s">
        <v>10</v>
      </c>
    </row>
    <row r="199" spans="1:18" ht="25.5" x14ac:dyDescent="0.2">
      <c r="A199" s="28" t="s">
        <v>44</v>
      </c>
      <c r="E199" s="29" t="s">
        <v>256</v>
      </c>
    </row>
    <row r="200" spans="1:18" x14ac:dyDescent="0.2">
      <c r="A200" s="30" t="s">
        <v>46</v>
      </c>
      <c r="E200" s="31" t="s">
        <v>77</v>
      </c>
    </row>
    <row r="201" spans="1:18" ht="127.5" x14ac:dyDescent="0.2">
      <c r="A201" t="s">
        <v>48</v>
      </c>
      <c r="E201" s="29" t="s">
        <v>257</v>
      </c>
    </row>
    <row r="202" spans="1:18" ht="12.75" customHeight="1" x14ac:dyDescent="0.2">
      <c r="A202" s="3" t="s">
        <v>37</v>
      </c>
      <c r="B202" s="3"/>
      <c r="C202" s="32" t="s">
        <v>258</v>
      </c>
      <c r="D202" s="3"/>
      <c r="E202" s="20" t="s">
        <v>259</v>
      </c>
      <c r="F202" s="3"/>
      <c r="G202" s="3"/>
      <c r="H202" s="3"/>
      <c r="I202" s="33">
        <f>0+Q202</f>
        <v>0</v>
      </c>
      <c r="O202">
        <f>0+R202</f>
        <v>0</v>
      </c>
      <c r="Q202">
        <f>0+I203+I207</f>
        <v>0</v>
      </c>
      <c r="R202">
        <f>0+O203+O207</f>
        <v>0</v>
      </c>
    </row>
    <row r="203" spans="1:18" ht="25.5" x14ac:dyDescent="0.2">
      <c r="A203" s="22" t="s">
        <v>39</v>
      </c>
      <c r="B203" s="23" t="s">
        <v>260</v>
      </c>
      <c r="C203" s="23" t="s">
        <v>261</v>
      </c>
      <c r="D203" s="22" t="s">
        <v>41</v>
      </c>
      <c r="E203" s="24" t="s">
        <v>262</v>
      </c>
      <c r="F203" s="25" t="s">
        <v>263</v>
      </c>
      <c r="G203" s="26">
        <v>1</v>
      </c>
      <c r="H203" s="27">
        <v>0</v>
      </c>
      <c r="I203" s="27">
        <f>ROUND(ROUND(H203,2)*ROUND(G203,3),2)</f>
        <v>0</v>
      </c>
      <c r="O203">
        <f>(I203*21)/100</f>
        <v>0</v>
      </c>
      <c r="P203" t="s">
        <v>10</v>
      </c>
    </row>
    <row r="204" spans="1:18" ht="25.5" x14ac:dyDescent="0.2">
      <c r="A204" s="28" t="s">
        <v>44</v>
      </c>
      <c r="E204" s="29" t="s">
        <v>262</v>
      </c>
    </row>
    <row r="205" spans="1:18" x14ac:dyDescent="0.2">
      <c r="A205" s="30" t="s">
        <v>46</v>
      </c>
      <c r="E205" s="31" t="s">
        <v>77</v>
      </c>
    </row>
    <row r="206" spans="1:18" x14ac:dyDescent="0.2">
      <c r="A206" t="s">
        <v>48</v>
      </c>
      <c r="E206" s="29" t="s">
        <v>77</v>
      </c>
    </row>
    <row r="207" spans="1:18" ht="25.5" x14ac:dyDescent="0.2">
      <c r="A207" s="22" t="s">
        <v>39</v>
      </c>
      <c r="B207" s="23" t="s">
        <v>264</v>
      </c>
      <c r="C207" s="23" t="s">
        <v>265</v>
      </c>
      <c r="D207" s="22" t="s">
        <v>41</v>
      </c>
      <c r="E207" s="24" t="s">
        <v>266</v>
      </c>
      <c r="F207" s="25" t="s">
        <v>263</v>
      </c>
      <c r="G207" s="26">
        <v>1</v>
      </c>
      <c r="H207" s="27">
        <v>0</v>
      </c>
      <c r="I207" s="27">
        <f>ROUND(ROUND(H207,2)*ROUND(G207,3),2)</f>
        <v>0</v>
      </c>
      <c r="O207">
        <f>(I207*21)/100</f>
        <v>0</v>
      </c>
      <c r="P207" t="s">
        <v>10</v>
      </c>
    </row>
    <row r="208" spans="1:18" ht="25.5" x14ac:dyDescent="0.2">
      <c r="A208" s="28" t="s">
        <v>44</v>
      </c>
      <c r="E208" s="29" t="s">
        <v>266</v>
      </c>
    </row>
    <row r="209" spans="1:18" x14ac:dyDescent="0.2">
      <c r="A209" s="30" t="s">
        <v>46</v>
      </c>
      <c r="E209" s="31" t="s">
        <v>77</v>
      </c>
    </row>
    <row r="210" spans="1:18" x14ac:dyDescent="0.2">
      <c r="A210" t="s">
        <v>48</v>
      </c>
      <c r="E210" s="29" t="s">
        <v>77</v>
      </c>
    </row>
    <row r="211" spans="1:18" ht="12.75" customHeight="1" x14ac:dyDescent="0.2">
      <c r="A211" s="3" t="s">
        <v>37</v>
      </c>
      <c r="B211" s="3"/>
      <c r="C211" s="32" t="s">
        <v>35</v>
      </c>
      <c r="D211" s="3"/>
      <c r="E211" s="20" t="s">
        <v>267</v>
      </c>
      <c r="F211" s="3"/>
      <c r="G211" s="3"/>
      <c r="H211" s="3"/>
      <c r="I211" s="33">
        <f>0+Q211</f>
        <v>0</v>
      </c>
      <c r="O211">
        <f>0+R211</f>
        <v>0</v>
      </c>
      <c r="Q211">
        <f>0+I212+I216+I220+I224+I228+I232+I236</f>
        <v>0</v>
      </c>
      <c r="R211">
        <f>0+O212+O216+O220+O224+O228+O232+O236</f>
        <v>0</v>
      </c>
    </row>
    <row r="212" spans="1:18" x14ac:dyDescent="0.2">
      <c r="A212" s="22" t="s">
        <v>39</v>
      </c>
      <c r="B212" s="23" t="s">
        <v>31</v>
      </c>
      <c r="C212" s="23" t="s">
        <v>268</v>
      </c>
      <c r="D212" s="22" t="s">
        <v>41</v>
      </c>
      <c r="E212" s="24" t="s">
        <v>269</v>
      </c>
      <c r="F212" s="25" t="s">
        <v>70</v>
      </c>
      <c r="G212" s="26">
        <v>22</v>
      </c>
      <c r="H212" s="27">
        <v>0</v>
      </c>
      <c r="I212" s="27">
        <f>ROUND(ROUND(H212,2)*ROUND(G212,3),2)</f>
        <v>0</v>
      </c>
      <c r="O212">
        <f>(I212*21)/100</f>
        <v>0</v>
      </c>
      <c r="P212" t="s">
        <v>10</v>
      </c>
    </row>
    <row r="213" spans="1:18" ht="38.25" x14ac:dyDescent="0.2">
      <c r="A213" s="28" t="s">
        <v>44</v>
      </c>
      <c r="E213" s="29" t="s">
        <v>270</v>
      </c>
    </row>
    <row r="214" spans="1:18" ht="63.75" x14ac:dyDescent="0.2">
      <c r="A214" s="30" t="s">
        <v>46</v>
      </c>
      <c r="E214" s="31" t="s">
        <v>271</v>
      </c>
    </row>
    <row r="215" spans="1:18" ht="318.75" x14ac:dyDescent="0.2">
      <c r="A215" t="s">
        <v>48</v>
      </c>
      <c r="E215" s="29" t="s">
        <v>272</v>
      </c>
    </row>
    <row r="216" spans="1:18" x14ac:dyDescent="0.2">
      <c r="A216" s="22" t="s">
        <v>39</v>
      </c>
      <c r="B216" s="23" t="s">
        <v>273</v>
      </c>
      <c r="C216" s="23" t="s">
        <v>274</v>
      </c>
      <c r="D216" s="22" t="s">
        <v>41</v>
      </c>
      <c r="E216" s="24" t="s">
        <v>275</v>
      </c>
      <c r="F216" s="25" t="s">
        <v>108</v>
      </c>
      <c r="G216" s="26">
        <v>68</v>
      </c>
      <c r="H216" s="27">
        <v>0</v>
      </c>
      <c r="I216" s="27">
        <f>ROUND(ROUND(H216,2)*ROUND(G216,3),2)</f>
        <v>0</v>
      </c>
      <c r="O216">
        <f>(I216*21)/100</f>
        <v>0</v>
      </c>
      <c r="P216" t="s">
        <v>10</v>
      </c>
    </row>
    <row r="217" spans="1:18" x14ac:dyDescent="0.2">
      <c r="A217" s="28" t="s">
        <v>44</v>
      </c>
      <c r="E217" s="29" t="s">
        <v>275</v>
      </c>
    </row>
    <row r="218" spans="1:18" x14ac:dyDescent="0.2">
      <c r="A218" s="30" t="s">
        <v>46</v>
      </c>
      <c r="E218" s="31" t="s">
        <v>77</v>
      </c>
    </row>
    <row r="219" spans="1:18" ht="25.5" x14ac:dyDescent="0.2">
      <c r="A219" t="s">
        <v>48</v>
      </c>
      <c r="E219" s="29" t="s">
        <v>276</v>
      </c>
    </row>
    <row r="220" spans="1:18" x14ac:dyDescent="0.2">
      <c r="A220" s="22" t="s">
        <v>39</v>
      </c>
      <c r="B220" s="23" t="s">
        <v>277</v>
      </c>
      <c r="C220" s="23" t="s">
        <v>278</v>
      </c>
      <c r="D220" s="22" t="s">
        <v>41</v>
      </c>
      <c r="E220" s="24" t="s">
        <v>279</v>
      </c>
      <c r="F220" s="25" t="s">
        <v>108</v>
      </c>
      <c r="G220" s="26">
        <v>125</v>
      </c>
      <c r="H220" s="27">
        <v>0</v>
      </c>
      <c r="I220" s="27">
        <f>ROUND(ROUND(H220,2)*ROUND(G220,3),2)</f>
        <v>0</v>
      </c>
      <c r="O220">
        <f>(I220*21)/100</f>
        <v>0</v>
      </c>
      <c r="P220" t="s">
        <v>10</v>
      </c>
    </row>
    <row r="221" spans="1:18" ht="25.5" x14ac:dyDescent="0.2">
      <c r="A221" s="28" t="s">
        <v>44</v>
      </c>
      <c r="E221" s="29" t="s">
        <v>280</v>
      </c>
    </row>
    <row r="222" spans="1:18" ht="51" x14ac:dyDescent="0.2">
      <c r="A222" s="30" t="s">
        <v>46</v>
      </c>
      <c r="E222" s="31" t="s">
        <v>281</v>
      </c>
    </row>
    <row r="223" spans="1:18" ht="25.5" x14ac:dyDescent="0.2">
      <c r="A223" t="s">
        <v>48</v>
      </c>
      <c r="E223" s="29" t="s">
        <v>276</v>
      </c>
    </row>
    <row r="224" spans="1:18" x14ac:dyDescent="0.2">
      <c r="A224" s="22" t="s">
        <v>39</v>
      </c>
      <c r="B224" s="23" t="s">
        <v>282</v>
      </c>
      <c r="C224" s="23" t="s">
        <v>283</v>
      </c>
      <c r="D224" s="22" t="s">
        <v>41</v>
      </c>
      <c r="E224" s="24" t="s">
        <v>284</v>
      </c>
      <c r="F224" s="25" t="s">
        <v>98</v>
      </c>
      <c r="G224" s="26">
        <v>117</v>
      </c>
      <c r="H224" s="27">
        <v>0</v>
      </c>
      <c r="I224" s="27">
        <f>ROUND(ROUND(H224,2)*ROUND(G224,3),2)</f>
        <v>0</v>
      </c>
      <c r="O224">
        <f>(I224*21)/100</f>
        <v>0</v>
      </c>
      <c r="P224" t="s">
        <v>10</v>
      </c>
    </row>
    <row r="225" spans="1:18" x14ac:dyDescent="0.2">
      <c r="A225" s="28" t="s">
        <v>44</v>
      </c>
      <c r="E225" s="29" t="s">
        <v>285</v>
      </c>
    </row>
    <row r="226" spans="1:18" ht="51" x14ac:dyDescent="0.2">
      <c r="A226" s="30" t="s">
        <v>46</v>
      </c>
      <c r="E226" s="31" t="s">
        <v>286</v>
      </c>
    </row>
    <row r="227" spans="1:18" ht="38.25" x14ac:dyDescent="0.2">
      <c r="A227" t="s">
        <v>48</v>
      </c>
      <c r="E227" s="29" t="s">
        <v>287</v>
      </c>
    </row>
    <row r="228" spans="1:18" x14ac:dyDescent="0.2">
      <c r="A228" s="22" t="s">
        <v>39</v>
      </c>
      <c r="B228" s="23" t="s">
        <v>288</v>
      </c>
      <c r="C228" s="23" t="s">
        <v>289</v>
      </c>
      <c r="D228" s="22" t="s">
        <v>41</v>
      </c>
      <c r="E228" s="24" t="s">
        <v>290</v>
      </c>
      <c r="F228" s="25" t="s">
        <v>98</v>
      </c>
      <c r="G228" s="26">
        <v>170</v>
      </c>
      <c r="H228" s="27">
        <v>0</v>
      </c>
      <c r="I228" s="27">
        <f>ROUND(ROUND(H228,2)*ROUND(G228,3),2)</f>
        <v>0</v>
      </c>
      <c r="O228">
        <f>(I228*21)/100</f>
        <v>0</v>
      </c>
      <c r="P228" t="s">
        <v>10</v>
      </c>
    </row>
    <row r="229" spans="1:18" ht="25.5" x14ac:dyDescent="0.2">
      <c r="A229" s="28" t="s">
        <v>44</v>
      </c>
      <c r="E229" s="29" t="s">
        <v>291</v>
      </c>
    </row>
    <row r="230" spans="1:18" ht="51" x14ac:dyDescent="0.2">
      <c r="A230" s="30" t="s">
        <v>46</v>
      </c>
      <c r="E230" s="31" t="s">
        <v>292</v>
      </c>
    </row>
    <row r="231" spans="1:18" ht="38.25" x14ac:dyDescent="0.2">
      <c r="A231" t="s">
        <v>48</v>
      </c>
      <c r="E231" s="29" t="s">
        <v>287</v>
      </c>
    </row>
    <row r="232" spans="1:18" x14ac:dyDescent="0.2">
      <c r="A232" s="22" t="s">
        <v>39</v>
      </c>
      <c r="B232" s="23" t="s">
        <v>293</v>
      </c>
      <c r="C232" s="23" t="s">
        <v>294</v>
      </c>
      <c r="D232" s="22" t="s">
        <v>41</v>
      </c>
      <c r="E232" s="24" t="s">
        <v>295</v>
      </c>
      <c r="F232" s="25" t="s">
        <v>98</v>
      </c>
      <c r="G232" s="26">
        <v>170</v>
      </c>
      <c r="H232" s="27">
        <v>0</v>
      </c>
      <c r="I232" s="27">
        <f>ROUND(ROUND(H232,2)*ROUND(G232,3),2)</f>
        <v>0</v>
      </c>
      <c r="O232">
        <f>(I232*21)/100</f>
        <v>0</v>
      </c>
      <c r="P232" t="s">
        <v>10</v>
      </c>
    </row>
    <row r="233" spans="1:18" x14ac:dyDescent="0.2">
      <c r="A233" s="28" t="s">
        <v>44</v>
      </c>
      <c r="E233" s="29" t="s">
        <v>296</v>
      </c>
    </row>
    <row r="234" spans="1:18" ht="51" x14ac:dyDescent="0.2">
      <c r="A234" s="30" t="s">
        <v>46</v>
      </c>
      <c r="E234" s="31" t="s">
        <v>297</v>
      </c>
    </row>
    <row r="235" spans="1:18" ht="38.25" x14ac:dyDescent="0.2">
      <c r="A235" t="s">
        <v>48</v>
      </c>
      <c r="E235" s="29" t="s">
        <v>287</v>
      </c>
    </row>
    <row r="236" spans="1:18" x14ac:dyDescent="0.2">
      <c r="A236" s="22" t="s">
        <v>39</v>
      </c>
      <c r="B236" s="23" t="s">
        <v>298</v>
      </c>
      <c r="C236" s="23" t="s">
        <v>299</v>
      </c>
      <c r="D236" s="22" t="s">
        <v>41</v>
      </c>
      <c r="E236" s="24" t="s">
        <v>300</v>
      </c>
      <c r="F236" s="25" t="s">
        <v>108</v>
      </c>
      <c r="G236" s="26">
        <v>4</v>
      </c>
      <c r="H236" s="27">
        <v>0</v>
      </c>
      <c r="I236" s="27">
        <f>ROUND(ROUND(H236,2)*ROUND(G236,3),2)</f>
        <v>0</v>
      </c>
      <c r="O236">
        <f>(I236*21)/100</f>
        <v>0</v>
      </c>
      <c r="P236" t="s">
        <v>10</v>
      </c>
    </row>
    <row r="237" spans="1:18" x14ac:dyDescent="0.2">
      <c r="A237" s="28" t="s">
        <v>44</v>
      </c>
      <c r="E237" s="29" t="s">
        <v>301</v>
      </c>
    </row>
    <row r="238" spans="1:18" x14ac:dyDescent="0.2">
      <c r="A238" s="30" t="s">
        <v>46</v>
      </c>
      <c r="E238" s="31" t="s">
        <v>77</v>
      </c>
    </row>
    <row r="239" spans="1:18" ht="25.5" x14ac:dyDescent="0.2">
      <c r="A239" t="s">
        <v>48</v>
      </c>
      <c r="E239" s="29" t="s">
        <v>276</v>
      </c>
    </row>
    <row r="240" spans="1:18" ht="12.75" customHeight="1" x14ac:dyDescent="0.2">
      <c r="A240" s="3" t="s">
        <v>37</v>
      </c>
      <c r="B240" s="3"/>
      <c r="C240" s="32" t="s">
        <v>302</v>
      </c>
      <c r="D240" s="3"/>
      <c r="E240" s="20" t="s">
        <v>303</v>
      </c>
      <c r="F240" s="3"/>
      <c r="G240" s="3"/>
      <c r="H240" s="3"/>
      <c r="I240" s="33">
        <f>0+Q240</f>
        <v>0</v>
      </c>
      <c r="O240">
        <f>0+R240</f>
        <v>0</v>
      </c>
      <c r="Q240">
        <f>0+I241+I245+I249</f>
        <v>0</v>
      </c>
      <c r="R240">
        <f>0+O241+O245+O249</f>
        <v>0</v>
      </c>
    </row>
    <row r="241" spans="1:18" ht="25.5" x14ac:dyDescent="0.2">
      <c r="A241" s="22" t="s">
        <v>39</v>
      </c>
      <c r="B241" s="23" t="s">
        <v>304</v>
      </c>
      <c r="C241" s="23" t="s">
        <v>305</v>
      </c>
      <c r="D241" s="22" t="s">
        <v>41</v>
      </c>
      <c r="E241" s="24" t="s">
        <v>306</v>
      </c>
      <c r="F241" s="25" t="s">
        <v>80</v>
      </c>
      <c r="G241" s="26">
        <v>43.957999999999998</v>
      </c>
      <c r="H241" s="27">
        <v>0</v>
      </c>
      <c r="I241" s="27">
        <f>ROUND(ROUND(H241,2)*ROUND(G241,3),2)</f>
        <v>0</v>
      </c>
      <c r="O241">
        <f>(I241*21)/100</f>
        <v>0</v>
      </c>
      <c r="P241" t="s">
        <v>10</v>
      </c>
    </row>
    <row r="242" spans="1:18" ht="25.5" x14ac:dyDescent="0.2">
      <c r="A242" s="28" t="s">
        <v>44</v>
      </c>
      <c r="E242" s="29" t="s">
        <v>306</v>
      </c>
    </row>
    <row r="243" spans="1:18" ht="51" x14ac:dyDescent="0.2">
      <c r="A243" s="30" t="s">
        <v>46</v>
      </c>
      <c r="E243" s="31" t="s">
        <v>307</v>
      </c>
    </row>
    <row r="244" spans="1:18" x14ac:dyDescent="0.2">
      <c r="A244" t="s">
        <v>48</v>
      </c>
      <c r="E244" s="29" t="s">
        <v>77</v>
      </c>
    </row>
    <row r="245" spans="1:18" ht="25.5" x14ac:dyDescent="0.2">
      <c r="A245" s="22" t="s">
        <v>39</v>
      </c>
      <c r="B245" s="23" t="s">
        <v>308</v>
      </c>
      <c r="C245" s="23" t="s">
        <v>309</v>
      </c>
      <c r="D245" s="22" t="s">
        <v>41</v>
      </c>
      <c r="E245" s="24" t="s">
        <v>310</v>
      </c>
      <c r="F245" s="25" t="s">
        <v>80</v>
      </c>
      <c r="G245" s="26">
        <v>15.598000000000001</v>
      </c>
      <c r="H245" s="27">
        <v>0</v>
      </c>
      <c r="I245" s="27">
        <f>ROUND(ROUND(H245,2)*ROUND(G245,3),2)</f>
        <v>0</v>
      </c>
      <c r="O245">
        <f>(I245*21)/100</f>
        <v>0</v>
      </c>
      <c r="P245" t="s">
        <v>10</v>
      </c>
    </row>
    <row r="246" spans="1:18" ht="25.5" x14ac:dyDescent="0.2">
      <c r="A246" s="28" t="s">
        <v>44</v>
      </c>
      <c r="E246" s="29" t="s">
        <v>310</v>
      </c>
    </row>
    <row r="247" spans="1:18" x14ac:dyDescent="0.2">
      <c r="A247" s="30" t="s">
        <v>46</v>
      </c>
      <c r="E247" s="31" t="s">
        <v>77</v>
      </c>
    </row>
    <row r="248" spans="1:18" x14ac:dyDescent="0.2">
      <c r="A248" t="s">
        <v>48</v>
      </c>
      <c r="E248" s="29" t="s">
        <v>77</v>
      </c>
    </row>
    <row r="249" spans="1:18" ht="25.5" x14ac:dyDescent="0.2">
      <c r="A249" s="22" t="s">
        <v>39</v>
      </c>
      <c r="B249" s="23" t="s">
        <v>311</v>
      </c>
      <c r="C249" s="23" t="s">
        <v>312</v>
      </c>
      <c r="D249" s="22" t="s">
        <v>41</v>
      </c>
      <c r="E249" s="24" t="s">
        <v>313</v>
      </c>
      <c r="F249" s="25" t="s">
        <v>80</v>
      </c>
      <c r="G249" s="26">
        <v>9.7230000000000008</v>
      </c>
      <c r="H249" s="27">
        <v>0</v>
      </c>
      <c r="I249" s="27">
        <f>ROUND(ROUND(H249,2)*ROUND(G249,3),2)</f>
        <v>0</v>
      </c>
      <c r="O249">
        <f>(I249*21)/100</f>
        <v>0</v>
      </c>
      <c r="P249" t="s">
        <v>10</v>
      </c>
    </row>
    <row r="250" spans="1:18" ht="25.5" x14ac:dyDescent="0.2">
      <c r="A250" s="28" t="s">
        <v>44</v>
      </c>
      <c r="E250" s="29" t="s">
        <v>313</v>
      </c>
    </row>
    <row r="251" spans="1:18" x14ac:dyDescent="0.2">
      <c r="A251" s="30" t="s">
        <v>46</v>
      </c>
      <c r="E251" s="31" t="s">
        <v>77</v>
      </c>
    </row>
    <row r="252" spans="1:18" x14ac:dyDescent="0.2">
      <c r="A252" t="s">
        <v>48</v>
      </c>
      <c r="E252" s="29" t="s">
        <v>77</v>
      </c>
    </row>
    <row r="253" spans="1:18" ht="12.75" customHeight="1" x14ac:dyDescent="0.2">
      <c r="A253" s="3" t="s">
        <v>37</v>
      </c>
      <c r="B253" s="3"/>
      <c r="C253" s="32" t="s">
        <v>314</v>
      </c>
      <c r="D253" s="3"/>
      <c r="E253" s="20" t="s">
        <v>315</v>
      </c>
      <c r="F253" s="3"/>
      <c r="G253" s="3"/>
      <c r="H253" s="3"/>
      <c r="I253" s="33">
        <f>0+Q253</f>
        <v>0</v>
      </c>
      <c r="O253">
        <f>0+R253</f>
        <v>0</v>
      </c>
      <c r="Q253">
        <f>0+I254</f>
        <v>0</v>
      </c>
      <c r="R253">
        <f>0+O254</f>
        <v>0</v>
      </c>
    </row>
    <row r="254" spans="1:18" x14ac:dyDescent="0.2">
      <c r="A254" s="22" t="s">
        <v>39</v>
      </c>
      <c r="B254" s="23" t="s">
        <v>316</v>
      </c>
      <c r="C254" s="23" t="s">
        <v>317</v>
      </c>
      <c r="D254" s="22" t="s">
        <v>41</v>
      </c>
      <c r="E254" s="24" t="s">
        <v>318</v>
      </c>
      <c r="F254" s="25" t="s">
        <v>80</v>
      </c>
      <c r="G254" s="26">
        <v>93.653999999999996</v>
      </c>
      <c r="H254" s="27">
        <v>0</v>
      </c>
      <c r="I254" s="27">
        <f>ROUND(ROUND(H254,2)*ROUND(G254,3),2)</f>
        <v>0</v>
      </c>
      <c r="O254">
        <f>(I254*21)/100</f>
        <v>0</v>
      </c>
      <c r="P254" t="s">
        <v>10</v>
      </c>
    </row>
    <row r="255" spans="1:18" ht="38.25" x14ac:dyDescent="0.2">
      <c r="A255" s="28" t="s">
        <v>44</v>
      </c>
      <c r="E255" s="29" t="s">
        <v>319</v>
      </c>
    </row>
    <row r="256" spans="1:18" x14ac:dyDescent="0.2">
      <c r="A256" s="30" t="s">
        <v>46</v>
      </c>
      <c r="E256" s="31" t="s">
        <v>77</v>
      </c>
    </row>
    <row r="257" spans="1:5" ht="76.5" x14ac:dyDescent="0.2">
      <c r="A257" t="s">
        <v>48</v>
      </c>
      <c r="E257" s="29" t="s">
        <v>320</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01-15-06</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2020-10-17T09:08:53Z</dcterms:created>
  <dcterms:modified xsi:type="dcterms:W3CDTF">2020-10-17T09:08:53Z</dcterms:modified>
</cp:coreProperties>
</file>